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6390" windowHeight="6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47" i="1" l="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C115" i="1" l="1"/>
  <c r="A116" i="1"/>
  <c r="A117" i="1" s="1"/>
  <c r="A118" i="1" s="1"/>
  <c r="C118" i="1" s="1"/>
  <c r="R118" i="1" s="1"/>
  <c r="C84" i="1"/>
  <c r="R84" i="1" s="1"/>
  <c r="A109" i="1"/>
  <c r="C109" i="1" s="1"/>
  <c r="R109" i="1" s="1"/>
  <c r="C108" i="1"/>
  <c r="R108" i="1" s="1"/>
  <c r="E6" i="1" l="1"/>
  <c r="R115" i="1"/>
  <c r="A110" i="1"/>
  <c r="C110" i="1" s="1"/>
  <c r="R110" i="1" s="1"/>
  <c r="A119" i="1"/>
  <c r="C116" i="1"/>
  <c r="R116" i="1" s="1"/>
  <c r="C117" i="1"/>
  <c r="R117" i="1" s="1"/>
  <c r="A111" i="1"/>
  <c r="C119" i="1" l="1"/>
  <c r="R119" i="1" s="1"/>
  <c r="A120" i="1"/>
  <c r="A112" i="1"/>
  <c r="C111" i="1"/>
  <c r="R111" i="1" l="1"/>
  <c r="A121" i="1"/>
  <c r="C120" i="1"/>
  <c r="R120" i="1" s="1"/>
  <c r="C112" i="1"/>
  <c r="R112" i="1" s="1"/>
  <c r="A113" i="1"/>
  <c r="E114" i="1" l="1"/>
  <c r="C121" i="1"/>
  <c r="R121" i="1" s="1"/>
  <c r="A122" i="1"/>
  <c r="C113" i="1"/>
  <c r="R113" i="1" s="1"/>
  <c r="A114" i="1"/>
  <c r="C114" i="1" s="1"/>
  <c r="R114" i="1" l="1"/>
  <c r="E57" i="1"/>
  <c r="C122" i="1"/>
  <c r="R122" i="1" s="1"/>
  <c r="A123" i="1"/>
  <c r="C123" i="1" s="1"/>
  <c r="R123" i="1" s="1"/>
  <c r="G74" i="1"/>
  <c r="G75" i="1" s="1"/>
  <c r="G76" i="1" s="1"/>
  <c r="G77" i="1" s="1"/>
  <c r="G78" i="1" s="1"/>
  <c r="G79" i="1" s="1"/>
  <c r="G80" i="1" s="1"/>
  <c r="G81" i="1" s="1"/>
  <c r="G82" i="1" s="1"/>
  <c r="G83" i="1" s="1"/>
  <c r="A74" i="1"/>
  <c r="A75" i="1" s="1"/>
  <c r="A76" i="1" s="1"/>
  <c r="A77" i="1" s="1"/>
  <c r="A78" i="1" s="1"/>
  <c r="A79" i="1" s="1"/>
  <c r="A80" i="1" s="1"/>
  <c r="A81" i="1" s="1"/>
  <c r="A82" i="1" s="1"/>
  <c r="A83" i="1" l="1"/>
  <c r="C82" i="1"/>
  <c r="R82" i="1" s="1"/>
  <c r="G85" i="1" l="1"/>
  <c r="G86" i="1" s="1"/>
  <c r="G87" i="1" s="1"/>
  <c r="G88" i="1" s="1"/>
  <c r="G89" i="1" s="1"/>
  <c r="G90" i="1" s="1"/>
  <c r="A85" i="1"/>
  <c r="C85" i="1" s="1"/>
  <c r="R85" i="1" s="1"/>
  <c r="G91" i="1" l="1"/>
  <c r="G92" i="1" s="1"/>
  <c r="G93" i="1" s="1"/>
  <c r="G94" i="1" s="1"/>
  <c r="G95" i="1" s="1"/>
  <c r="G96" i="1" s="1"/>
  <c r="G97" i="1" s="1"/>
  <c r="G98" i="1" s="1"/>
  <c r="G99" i="1" s="1"/>
  <c r="G100" i="1" s="1"/>
  <c r="G101" i="1" s="1"/>
  <c r="G102" i="1" s="1"/>
  <c r="G103" i="1" s="1"/>
  <c r="G104" i="1" s="1"/>
  <c r="G105" i="1" s="1"/>
  <c r="G106" i="1" s="1"/>
  <c r="G107" i="1" s="1"/>
  <c r="A86" i="1"/>
  <c r="C86" i="1" s="1"/>
  <c r="R86" i="1" s="1"/>
  <c r="A87" i="1" l="1"/>
  <c r="C87" i="1" s="1"/>
  <c r="R87" i="1" s="1"/>
  <c r="C58" i="1"/>
  <c r="R58" i="1" s="1"/>
  <c r="A88" i="1" l="1"/>
  <c r="A89" i="1" s="1"/>
  <c r="A59" i="1"/>
  <c r="C59" i="1" s="1"/>
  <c r="R59" i="1" s="1"/>
  <c r="C89" i="1" l="1"/>
  <c r="R89" i="1" s="1"/>
  <c r="A90" i="1"/>
  <c r="C90" i="1" s="1"/>
  <c r="R90" i="1" s="1"/>
  <c r="C88" i="1"/>
  <c r="R88" i="1" s="1"/>
  <c r="A91" i="1"/>
  <c r="A60" i="1"/>
  <c r="C60" i="1" s="1"/>
  <c r="R60" i="1" s="1"/>
  <c r="C40" i="1"/>
  <c r="R40" i="1" s="1"/>
  <c r="A92" i="1" l="1"/>
  <c r="C91" i="1"/>
  <c r="R91" i="1" s="1"/>
  <c r="C78" i="1"/>
  <c r="R78" i="1" s="1"/>
  <c r="A61" i="1"/>
  <c r="C61" i="1" s="1"/>
  <c r="R61" i="1" s="1"/>
  <c r="A41" i="1"/>
  <c r="A19" i="1"/>
  <c r="A20" i="1" s="1"/>
  <c r="C20" i="1" s="1"/>
  <c r="R20" i="1" s="1"/>
  <c r="C18" i="1"/>
  <c r="R18" i="1" s="1"/>
  <c r="C2" i="1"/>
  <c r="R2" i="1" s="1"/>
  <c r="A93" i="1" l="1"/>
  <c r="C92" i="1"/>
  <c r="R92" i="1" s="1"/>
  <c r="A62" i="1"/>
  <c r="C62" i="1" s="1"/>
  <c r="R62" i="1" s="1"/>
  <c r="C76" i="1"/>
  <c r="R76" i="1" s="1"/>
  <c r="C19" i="1"/>
  <c r="R19" i="1" s="1"/>
  <c r="C41" i="1"/>
  <c r="R41" i="1" s="1"/>
  <c r="A42" i="1"/>
  <c r="A21" i="1"/>
  <c r="A94" i="1" l="1"/>
  <c r="C93" i="1"/>
  <c r="R93" i="1" s="1"/>
  <c r="A63" i="1"/>
  <c r="C63" i="1" s="1"/>
  <c r="R63" i="1" s="1"/>
  <c r="C75" i="1"/>
  <c r="R75" i="1" s="1"/>
  <c r="C42" i="1"/>
  <c r="R42" i="1" s="1"/>
  <c r="A43" i="1"/>
  <c r="C21" i="1"/>
  <c r="R21" i="1" s="1"/>
  <c r="A22" i="1"/>
  <c r="A23" i="1" s="1"/>
  <c r="A64" i="1" l="1"/>
  <c r="C64" i="1" s="1"/>
  <c r="R64" i="1" s="1"/>
  <c r="A95" i="1"/>
  <c r="C94" i="1"/>
  <c r="R94" i="1" s="1"/>
  <c r="C77" i="1"/>
  <c r="R77" i="1" s="1"/>
  <c r="A65" i="1"/>
  <c r="C65" i="1" s="1"/>
  <c r="R65" i="1" s="1"/>
  <c r="C23" i="1"/>
  <c r="R23" i="1" s="1"/>
  <c r="A24" i="1"/>
  <c r="C43" i="1"/>
  <c r="R43" i="1" s="1"/>
  <c r="A44" i="1"/>
  <c r="C22" i="1"/>
  <c r="R22" i="1" s="1"/>
  <c r="C95" i="1" l="1"/>
  <c r="R95" i="1" s="1"/>
  <c r="A96" i="1"/>
  <c r="C74" i="1"/>
  <c r="R74" i="1" s="1"/>
  <c r="A66" i="1"/>
  <c r="C66" i="1" s="1"/>
  <c r="R66" i="1" s="1"/>
  <c r="A25" i="1"/>
  <c r="C24" i="1"/>
  <c r="R24" i="1" s="1"/>
  <c r="A45" i="1"/>
  <c r="C44" i="1"/>
  <c r="R44" i="1" s="1"/>
  <c r="C96" i="1" l="1"/>
  <c r="R96" i="1" s="1"/>
  <c r="A97" i="1"/>
  <c r="C83" i="1"/>
  <c r="R83" i="1" s="1"/>
  <c r="A67" i="1"/>
  <c r="C67" i="1" s="1"/>
  <c r="R67" i="1" s="1"/>
  <c r="A26" i="1"/>
  <c r="C25" i="1"/>
  <c r="R25" i="1" s="1"/>
  <c r="C45" i="1"/>
  <c r="R45" i="1" s="1"/>
  <c r="A46" i="1"/>
  <c r="A3" i="1"/>
  <c r="C97" i="1" l="1"/>
  <c r="R97" i="1" s="1"/>
  <c r="A98" i="1"/>
  <c r="A47" i="1"/>
  <c r="C47" i="1" s="1"/>
  <c r="C46" i="1"/>
  <c r="C79" i="1"/>
  <c r="R79" i="1" s="1"/>
  <c r="A68" i="1"/>
  <c r="C68" i="1" s="1"/>
  <c r="R68" i="1" s="1"/>
  <c r="A27" i="1"/>
  <c r="C26" i="1"/>
  <c r="R26" i="1" s="1"/>
  <c r="C3" i="1"/>
  <c r="R3" i="1" s="1"/>
  <c r="A4" i="1"/>
  <c r="A5" i="1" s="1"/>
  <c r="A6" i="1" s="1"/>
  <c r="E17" i="1" l="1"/>
  <c r="E16" i="1"/>
  <c r="A48" i="1"/>
  <c r="A49" i="1" s="1"/>
  <c r="A50" i="1" s="1"/>
  <c r="C50" i="1" s="1"/>
  <c r="R50" i="1" s="1"/>
  <c r="C98" i="1"/>
  <c r="R98" i="1" s="1"/>
  <c r="A99" i="1"/>
  <c r="R47" i="1"/>
  <c r="R46" i="1"/>
  <c r="C80" i="1"/>
  <c r="R80" i="1" s="1"/>
  <c r="C48" i="1"/>
  <c r="R48" i="1" s="1"/>
  <c r="A69" i="1"/>
  <c r="C69" i="1" s="1"/>
  <c r="R69" i="1" s="1"/>
  <c r="A28" i="1"/>
  <c r="C27" i="1"/>
  <c r="R27" i="1" s="1"/>
  <c r="C6" i="1"/>
  <c r="A7" i="1"/>
  <c r="A8" i="1" s="1"/>
  <c r="C5" i="1"/>
  <c r="R5" i="1" s="1"/>
  <c r="C4" i="1"/>
  <c r="R6" i="1" l="1"/>
  <c r="E115" i="1"/>
  <c r="E122" i="1"/>
  <c r="C99" i="1"/>
  <c r="R99" i="1" s="1"/>
  <c r="A100" i="1"/>
  <c r="E2" i="1"/>
  <c r="R4" i="1"/>
  <c r="C49" i="1"/>
  <c r="R49" i="1" s="1"/>
  <c r="C8" i="1"/>
  <c r="R8" i="1" s="1"/>
  <c r="A9" i="1"/>
  <c r="A70" i="1"/>
  <c r="C7" i="1"/>
  <c r="R7" i="1" s="1"/>
  <c r="A29" i="1"/>
  <c r="C28" i="1"/>
  <c r="R28" i="1" s="1"/>
  <c r="A101" i="1" l="1"/>
  <c r="C100" i="1"/>
  <c r="R100" i="1" s="1"/>
  <c r="C70" i="1"/>
  <c r="R70" i="1" s="1"/>
  <c r="A71" i="1"/>
  <c r="C73" i="1"/>
  <c r="R73" i="1" s="1"/>
  <c r="C81" i="1"/>
  <c r="R81" i="1" s="1"/>
  <c r="A51" i="1"/>
  <c r="A52" i="1" s="1"/>
  <c r="C9" i="1"/>
  <c r="R9" i="1" s="1"/>
  <c r="A10" i="1"/>
  <c r="A30" i="1"/>
  <c r="C29" i="1"/>
  <c r="R29" i="1" s="1"/>
  <c r="C101" i="1" l="1"/>
  <c r="R101" i="1" s="1"/>
  <c r="A102" i="1"/>
  <c r="A72" i="1"/>
  <c r="C72" i="1" s="1"/>
  <c r="R72" i="1" s="1"/>
  <c r="C71" i="1"/>
  <c r="R71" i="1" s="1"/>
  <c r="C52" i="1"/>
  <c r="A53" i="1"/>
  <c r="C51" i="1"/>
  <c r="R51" i="1" s="1"/>
  <c r="A11" i="1"/>
  <c r="C10" i="1"/>
  <c r="R10" i="1" s="1"/>
  <c r="C30" i="1"/>
  <c r="R30" i="1" s="1"/>
  <c r="A31" i="1"/>
  <c r="E13" i="1" l="1"/>
  <c r="C102" i="1"/>
  <c r="R102" i="1" s="1"/>
  <c r="A103" i="1"/>
  <c r="R52" i="1"/>
  <c r="A54" i="1"/>
  <c r="C53" i="1"/>
  <c r="E14" i="1" s="1"/>
  <c r="C11" i="1"/>
  <c r="A12" i="1"/>
  <c r="C31" i="1"/>
  <c r="R31" i="1" s="1"/>
  <c r="A32" i="1"/>
  <c r="C103" i="1" l="1"/>
  <c r="R103" i="1" s="1"/>
  <c r="A104" i="1"/>
  <c r="C54" i="1"/>
  <c r="A55" i="1"/>
  <c r="E4" i="1"/>
  <c r="R11" i="1"/>
  <c r="R53" i="1"/>
  <c r="C12" i="1"/>
  <c r="R12" i="1" s="1"/>
  <c r="A13" i="1"/>
  <c r="C32" i="1"/>
  <c r="R32" i="1" s="1"/>
  <c r="A33" i="1"/>
  <c r="E15" i="1" l="1"/>
  <c r="R54" i="1"/>
  <c r="C104" i="1"/>
  <c r="R104" i="1" s="1"/>
  <c r="A105" i="1"/>
  <c r="A56" i="1"/>
  <c r="C55" i="1"/>
  <c r="R55" i="1" s="1"/>
  <c r="C13" i="1"/>
  <c r="A14" i="1"/>
  <c r="C33" i="1"/>
  <c r="R33" i="1" s="1"/>
  <c r="A34" i="1"/>
  <c r="E52" i="1" l="1"/>
  <c r="E116" i="1"/>
  <c r="C56" i="1"/>
  <c r="R56" i="1" s="1"/>
  <c r="A57" i="1"/>
  <c r="C57" i="1" s="1"/>
  <c r="R57" i="1" s="1"/>
  <c r="C105" i="1"/>
  <c r="R105" i="1" s="1"/>
  <c r="A106" i="1"/>
  <c r="R13" i="1"/>
  <c r="A15" i="1"/>
  <c r="C14" i="1"/>
  <c r="C34" i="1"/>
  <c r="R34" i="1" s="1"/>
  <c r="A35" i="1"/>
  <c r="E53" i="1" l="1"/>
  <c r="E117" i="1"/>
  <c r="E118" i="1"/>
  <c r="C106" i="1"/>
  <c r="R106" i="1" s="1"/>
  <c r="A107" i="1"/>
  <c r="C107" i="1" s="1"/>
  <c r="R107" i="1" s="1"/>
  <c r="R14" i="1"/>
  <c r="C15" i="1"/>
  <c r="A16" i="1"/>
  <c r="C35" i="1"/>
  <c r="R35" i="1" s="1"/>
  <c r="A36" i="1"/>
  <c r="C36" i="1" l="1"/>
  <c r="R36" i="1" s="1"/>
  <c r="A37" i="1"/>
  <c r="E54" i="1"/>
  <c r="E119" i="1"/>
  <c r="R15" i="1"/>
  <c r="C16" i="1"/>
  <c r="A17" i="1"/>
  <c r="C17" i="1" s="1"/>
  <c r="C37" i="1" l="1"/>
  <c r="A38" i="1"/>
  <c r="E46" i="1"/>
  <c r="E120" i="1"/>
  <c r="E47" i="1"/>
  <c r="E121" i="1"/>
  <c r="R17" i="1"/>
  <c r="R16" i="1"/>
  <c r="C38" i="1" l="1"/>
  <c r="A39" i="1"/>
  <c r="C39"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D19" authorId="0" shapeId="0">
      <text>
        <r>
          <rPr>
            <b/>
            <sz val="9"/>
            <color indexed="81"/>
            <rFont val="Tahoma"/>
            <family val="2"/>
          </rPr>
          <t>Author:</t>
        </r>
        <r>
          <rPr>
            <sz val="9"/>
            <color indexed="81"/>
            <rFont val="Tahoma"/>
            <family val="2"/>
          </rPr>
          <t xml:space="preserve">
Determine if these are feasible to implement as QA criteria</t>
        </r>
      </text>
    </comment>
    <comment ref="E20" authorId="0" shapeId="0">
      <text>
        <r>
          <rPr>
            <b/>
            <sz val="9"/>
            <color indexed="81"/>
            <rFont val="Tahoma"/>
            <family val="2"/>
          </rPr>
          <t>Author:</t>
        </r>
        <r>
          <rPr>
            <sz val="9"/>
            <color indexed="81"/>
            <rFont val="Tahoma"/>
            <family val="2"/>
          </rPr>
          <t xml:space="preserve">
Not implemented yet.  If there are multiple vessels used do we just use the one for the first cruise leg in the cruise naming convention? </t>
        </r>
      </text>
    </comment>
    <comment ref="E21" authorId="0" shapeId="0">
      <text>
        <r>
          <rPr>
            <b/>
            <sz val="9"/>
            <color indexed="81"/>
            <rFont val="Tahoma"/>
            <family val="2"/>
          </rPr>
          <t>Author:</t>
        </r>
        <r>
          <rPr>
            <sz val="9"/>
            <color indexed="81"/>
            <rFont val="Tahoma"/>
            <family val="2"/>
          </rPr>
          <t xml:space="preserve">
Not implemented yet</t>
        </r>
      </text>
    </comment>
    <comment ref="D22" authorId="0" shapeId="0">
      <text>
        <r>
          <rPr>
            <b/>
            <sz val="9"/>
            <color indexed="81"/>
            <rFont val="Tahoma"/>
            <family val="2"/>
          </rPr>
          <t>Author:</t>
        </r>
        <r>
          <rPr>
            <sz val="9"/>
            <color indexed="81"/>
            <rFont val="Tahoma"/>
            <family val="2"/>
          </rPr>
          <t xml:space="preserve">
Determine if these are feasible to implement as QA criteria</t>
        </r>
      </text>
    </comment>
    <comment ref="D23" authorId="0" shapeId="0">
      <text>
        <r>
          <rPr>
            <b/>
            <sz val="9"/>
            <color indexed="81"/>
            <rFont val="Tahoma"/>
            <family val="2"/>
          </rPr>
          <t>Author:</t>
        </r>
        <r>
          <rPr>
            <sz val="9"/>
            <color indexed="81"/>
            <rFont val="Tahoma"/>
            <family val="2"/>
          </rPr>
          <t xml:space="preserve">
Determine if these are feasible to implement as QA criteria</t>
        </r>
      </text>
    </comment>
    <comment ref="D25" authorId="0" shapeId="0">
      <text>
        <r>
          <rPr>
            <b/>
            <sz val="9"/>
            <color indexed="81"/>
            <rFont val="Tahoma"/>
            <family val="2"/>
          </rPr>
          <t>Author:</t>
        </r>
        <r>
          <rPr>
            <sz val="9"/>
            <color indexed="81"/>
            <rFont val="Tahoma"/>
            <family val="2"/>
          </rPr>
          <t xml:space="preserve">
Determine if these are feasible to implement as QA criteria</t>
        </r>
      </text>
    </comment>
    <comment ref="D26" authorId="0" shapeId="0">
      <text>
        <r>
          <rPr>
            <b/>
            <sz val="9"/>
            <color indexed="81"/>
            <rFont val="Tahoma"/>
            <family val="2"/>
          </rPr>
          <t>Author:</t>
        </r>
        <r>
          <rPr>
            <sz val="9"/>
            <color indexed="81"/>
            <rFont val="Tahoma"/>
            <family val="2"/>
          </rPr>
          <t xml:space="preserve">
Determine if these are feasible to implement as QA criteria</t>
        </r>
      </text>
    </comment>
    <comment ref="E42" authorId="0" shapeId="0">
      <text>
        <r>
          <rPr>
            <b/>
            <sz val="9"/>
            <color indexed="81"/>
            <rFont val="Tahoma"/>
            <family val="2"/>
          </rPr>
          <t>Author:</t>
        </r>
        <r>
          <rPr>
            <sz val="9"/>
            <color indexed="81"/>
            <rFont val="Tahoma"/>
            <family val="2"/>
          </rPr>
          <t xml:space="preserve">
Not implemented yet</t>
        </r>
      </text>
    </comment>
    <comment ref="E43" authorId="0" shapeId="0">
      <text>
        <r>
          <rPr>
            <b/>
            <sz val="9"/>
            <color indexed="81"/>
            <rFont val="Tahoma"/>
            <family val="2"/>
          </rPr>
          <t>Author:</t>
        </r>
        <r>
          <rPr>
            <sz val="9"/>
            <color indexed="81"/>
            <rFont val="Tahoma"/>
            <family val="2"/>
          </rPr>
          <t xml:space="preserve">
Not implemented yet</t>
        </r>
      </text>
    </comment>
    <comment ref="E44" authorId="0" shapeId="0">
      <text>
        <r>
          <rPr>
            <b/>
            <sz val="9"/>
            <color indexed="81"/>
            <rFont val="Tahoma"/>
            <family val="2"/>
          </rPr>
          <t>Author:</t>
        </r>
        <r>
          <rPr>
            <sz val="9"/>
            <color indexed="81"/>
            <rFont val="Tahoma"/>
            <family val="2"/>
          </rPr>
          <t xml:space="preserve">
Not implemented yet</t>
        </r>
      </text>
    </comment>
    <comment ref="E45" authorId="0" shapeId="0">
      <text>
        <r>
          <rPr>
            <b/>
            <sz val="9"/>
            <color indexed="81"/>
            <rFont val="Tahoma"/>
            <family val="2"/>
          </rPr>
          <t>Author:</t>
        </r>
        <r>
          <rPr>
            <sz val="9"/>
            <color indexed="81"/>
            <rFont val="Tahoma"/>
            <family val="2"/>
          </rPr>
          <t xml:space="preserve">
Not implemented yet</t>
        </r>
      </text>
    </comment>
    <comment ref="A50" authorId="0" shapeId="0">
      <text>
        <r>
          <rPr>
            <b/>
            <sz val="9"/>
            <color indexed="81"/>
            <rFont val="Tahoma"/>
            <family val="2"/>
          </rPr>
          <t>Author:</t>
        </r>
        <r>
          <rPr>
            <sz val="9"/>
            <color indexed="81"/>
            <rFont val="Tahoma"/>
            <family val="2"/>
          </rPr>
          <t xml:space="preserve">
Redundant</t>
        </r>
      </text>
    </comment>
  </commentList>
</comments>
</file>

<file path=xl/sharedStrings.xml><?xml version="1.0" encoding="utf-8"?>
<sst xmlns="http://schemas.openxmlformats.org/spreadsheetml/2006/main" count="565" uniqueCount="239">
  <si>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</si>
  <si>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</si>
  <si>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</si>
  <si>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</si>
  <si>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</si>
  <si>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</si>
  <si>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</si>
  <si>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</si>
  <si>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</si>
  <si>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</si>
  <si>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</si>
  <si>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</si>
  <si>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</si>
  <si>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</si>
  <si>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</si>
  <si>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</si>
  <si>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Cruise DB</t>
  </si>
  <si>
    <t>Data QC</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</si>
  <si>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</si>
  <si>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</si>
  <si>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</si>
  <si>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</si>
  <si>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</si>
  <si>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</si>
  <si>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</si>
  <si>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</si>
  <si>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</si>
  <si>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</si>
  <si>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</si>
  <si>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</si>
  <si>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Division Data Manager Authorization</t>
  </si>
  <si>
    <t>Admin Data Manager Authorization</t>
  </si>
  <si>
    <t>Any authorized user that has the Admin Data Manager role can add/edit/delete any cruise database records</t>
  </si>
  <si>
    <t xml:space="preserve">Any authorized user that has the Data Manager role can add/edit/delete any cruise database records related to a cruise that the Data Manager's division was responsible for </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</si>
  <si>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</si>
  <si>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</si>
  <si>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</si>
  <si>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</si>
  <si>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</si>
  <si>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</si>
  <si>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Participant Requirement Expiration</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</si>
  <si>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</si>
  <si>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</si>
  <si>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</si>
  <si>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</si>
  <si>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</si>
  <si>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</si>
  <si>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</si>
  <si>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</si>
  <si>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Invalid Cruise Length</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</si>
  <si>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</si>
  <si>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</si>
  <si>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</si>
  <si>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</si>
  <si>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</si>
  <si>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</si>
  <si>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</si>
  <si>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</si>
  <si>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</si>
  <si>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</si>
  <si>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</si>
  <si>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</si>
  <si>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</si>
  <si>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</si>
  <si>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</si>
  <si>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</si>
  <si>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</si>
  <si>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</si>
  <si>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</si>
  <si>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</si>
  <si>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</si>
  <si>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</si>
  <si>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</si>
  <si>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</si>
  <si>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</si>
  <si>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</si>
  <si>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</si>
  <si>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</si>
  <si>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</si>
  <si>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</si>
  <si>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</si>
  <si>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</si>
  <si>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</si>
  <si>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</si>
  <si>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</si>
  <si>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</si>
  <si>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</si>
  <si>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</si>
  <si>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</si>
  <si>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</si>
  <si>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</si>
  <si>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</si>
  <si>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</si>
  <si>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</si>
  <si>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In Port Activity Leg Attribution</t>
  </si>
  <si>
    <t>Validation Errors</t>
  </si>
  <si>
    <t>Validation Warnings</t>
  </si>
  <si>
    <t>A Validation Error indicates that the associated parent table (e.g. Cruise) or an associated record (e.g. Cruise Leg Gear) is invalid</t>
  </si>
  <si>
    <t>A Validation Warning indicates that the associated parent table (e.g. Cruise) or an associated record (e.g. Cruise Leg Gear) have a value or set of values that are not typical but acceptable</t>
  </si>
  <si>
    <t>Valid Cruise Policy</t>
  </si>
  <si>
    <t>Validation Issue Display Policy</t>
  </si>
  <si>
    <t>When work is performed (e.g. surveys, instrument deployments/recoveries, etc.) during the in port following a cruise leg the work is not attributed to either the preceding or subsequent cruise legs.  The activities are associated with a shore based mission</t>
  </si>
  <si>
    <t>Active Validation Errors are displayed in light red, Active Warnings are displayed in light orange, and Annotated Errors and Warnings are displayed in light green</t>
  </si>
  <si>
    <t>Validation Issue Record Policy</t>
  </si>
  <si>
    <t>QC Validation Issues can't be inserted or updated using the CRDMA since they are generated by the DVM</t>
  </si>
  <si>
    <t>DVM Reports</t>
  </si>
  <si>
    <t>The Data Validation Module (DVM) generates Validation Issue reports that can be reviewed for resolution or annotated</t>
  </si>
  <si>
    <t>Validation Issue Application Link Policy</t>
  </si>
  <si>
    <t>Error Code (if applicable)</t>
  </si>
  <si>
    <t>The DVM failed to execute on the specified Cruise</t>
  </si>
  <si>
    <t>Deep Copy - Not Validated</t>
  </si>
  <si>
    <t>Deep Copy - Leg Attributes Not Copied</t>
  </si>
  <si>
    <t>Deep Copy - Cruise Attributes Not Copied</t>
  </si>
  <si>
    <t>Deep Copy - Cruise Not Copied</t>
  </si>
  <si>
    <t>Deep Copy - Cruise Leg Not Copied</t>
  </si>
  <si>
    <t>The Cruise could not be copied successfully</t>
  </si>
  <si>
    <t>A Cruise Leg could not be copied successfully to the new Cruise</t>
  </si>
  <si>
    <t>The Cruise attributes could not be copied to the new Cruise</t>
  </si>
  <si>
    <t>A Cruise Leg's attributes could not be copied to the new Cruise</t>
  </si>
  <si>
    <t>Deep Copy - General Processing Error</t>
  </si>
  <si>
    <t>The Deep Copy was not successfully processed on the specified cruise</t>
  </si>
  <si>
    <t>Deep Copy - Cruise/Leg Attribute Processing Error</t>
  </si>
  <si>
    <t>The Cruise/Leg could not have its attributes copied to the new Cruise</t>
  </si>
  <si>
    <t>Deep Copy - Leg Alias Exists</t>
  </si>
  <si>
    <t>The generated Leg alias name already exists</t>
  </si>
  <si>
    <t>Deep Copy - Leg Alias Error</t>
  </si>
  <si>
    <t>The Leg alias could not be copied</t>
  </si>
  <si>
    <t>Delete Leg Overlap - Required Parameters are Blank</t>
  </si>
  <si>
    <t>Delete Leg Overlap - DVM Execution Failure</t>
  </si>
  <si>
    <t>Delete Leg Overlap - Cruise Leg Child Record Exists</t>
  </si>
  <si>
    <t>Batch DVM - Processing Error</t>
  </si>
  <si>
    <t>The Batch DVM procedure did not complete successfully</t>
  </si>
  <si>
    <t>Cruise DVM - Processing Error</t>
  </si>
  <si>
    <t>The Cruise DVM procedure did not complete successfully</t>
  </si>
  <si>
    <t>Cruise DVM Overlap - Processing Error</t>
  </si>
  <si>
    <t>The Cruise DVM Overlap procedure did not complete successfully</t>
  </si>
  <si>
    <t>CCD Custom DVM Errors</t>
  </si>
  <si>
    <t>CCD PKG Errors</t>
  </si>
  <si>
    <t>The newly copied Cruise could not be validated using the DVM</t>
  </si>
  <si>
    <t>Deep Copy - Required Parameters are Blank</t>
  </si>
  <si>
    <t>Cruise DVM - Required Parameters are Blank</t>
  </si>
  <si>
    <t>The Cruise DVM procedure was executed for a specified Cruise that does not exist</t>
  </si>
  <si>
    <t>Cruise DVM Overlap - Required Parameters are Blank</t>
  </si>
  <si>
    <t>The Cruise DVM Overlap procedure was executed for a Cruise that does not exist</t>
  </si>
  <si>
    <t>The Cruise DVM procedure was executed without the required parameters</t>
  </si>
  <si>
    <t>The Cruise DVM Overlap procedure was executed without the required parameters</t>
  </si>
  <si>
    <t>Test Case Exists? (if applicable)</t>
  </si>
  <si>
    <t>yes</t>
  </si>
  <si>
    <t>no</t>
  </si>
  <si>
    <t>Cruise DVM - Invalid Cruise Specified</t>
  </si>
  <si>
    <t>Deep Copy - Invalid Cruise Specified</t>
  </si>
  <si>
    <t>Cruise DVM Overlap - Invalid Cruise Specified</t>
  </si>
  <si>
    <t>Delete Leg Overlap - Invalid Cruise Leg Specified</t>
  </si>
  <si>
    <t>The specified Cruise does not exist</t>
  </si>
  <si>
    <t>The specified Cruise Leg does not exist</t>
  </si>
  <si>
    <t>The Cruise Deep Copy procedure was executed without the required parameters</t>
  </si>
  <si>
    <t>The Delete Leg Overlap procedure was executed without the required parameters</t>
  </si>
  <si>
    <t>Delete Leg Overlap - Processing Error</t>
  </si>
  <si>
    <t>The Delete Leg Overlap procedure did not complete successfully</t>
  </si>
  <si>
    <t>DVM Cruise Leg Insertion</t>
  </si>
  <si>
    <t>DVM Cruise Leg Updates</t>
  </si>
  <si>
    <t>DVM Cruise Leg Deletions</t>
  </si>
  <si>
    <t>Automated Cruise Data Validation Policy</t>
  </si>
  <si>
    <t>Automated Cruise Leg Update Data Validation Policy</t>
  </si>
  <si>
    <t>Automated Cruise Leg Deletion Data Validation Policy</t>
  </si>
  <si>
    <t>Automated Cruise Leg Insertion Data Validation Policy</t>
  </si>
  <si>
    <t>DVM Cruise Deletions</t>
  </si>
  <si>
    <t>DVM Cruise Insertions/Updates</t>
  </si>
  <si>
    <t>Automated Cruise Deletion Data Validation Policy</t>
  </si>
  <si>
    <t>Data QA: Cruise Deletion</t>
  </si>
  <si>
    <t>Data QA: Cruise Leg Deletion</t>
  </si>
  <si>
    <t>The Cruise has one or more associated records</t>
  </si>
  <si>
    <t>The Cruise Leg has one or more associated records</t>
  </si>
  <si>
    <t>Rule Name w/ ID</t>
  </si>
  <si>
    <t>Delete Cruise - Required Parameters are Blank</t>
  </si>
  <si>
    <t>Delete Cruise - Processing Error</t>
  </si>
  <si>
    <t>The Delete Cruise DVM procedure was executed without the required parameters</t>
  </si>
  <si>
    <t>The Delete Cruise DVM procedure did not complete successfully</t>
  </si>
  <si>
    <t>Delete Cruise - Invalid Cruise Specified</t>
  </si>
  <si>
    <t>The Delete Cruise DVM procedure was executed for a specified Cruise that does not exist</t>
  </si>
  <si>
    <t>Delete Cruise - Cruise Child Record Exists</t>
  </si>
  <si>
    <t>There were one or more child records for the specified Cruise, these must be deleted before you can delete the Cruise</t>
  </si>
  <si>
    <t>There were one or more child records for the specified Cruise Leg, these must be deleted before you can delete the Cruise Leg</t>
  </si>
  <si>
    <t>Pre Update Leg - Required Parameters are Blank</t>
  </si>
  <si>
    <t>Pre Update Leg - Processing Error</t>
  </si>
  <si>
    <t>Pre Update Leg - Invalid Cruise Specified</t>
  </si>
  <si>
    <t>Post Update Leg - Required Parameters are Blank</t>
  </si>
  <si>
    <t>Post Update Leg - Processing Error</t>
  </si>
  <si>
    <t>Post Update Leg - Invalid Cruise Specified</t>
  </si>
  <si>
    <t>The Pre Update Leg DVM procedure was executed without the required parameters</t>
  </si>
  <si>
    <t>The Pre Update Leg DVM procedure did not complete successfully</t>
  </si>
  <si>
    <t>The Pre Update Leg DVM procedure was executed for a specified Cruise that does not exist</t>
  </si>
  <si>
    <t>The Post Update Leg DVM procedure was executed without the required parameters</t>
  </si>
  <si>
    <t>The Post Update Leg DVM procedure did not complete successfully</t>
  </si>
  <si>
    <t>The Post Update Leg DVM procedure was executed for a specified Cruise that does not exist</t>
  </si>
  <si>
    <t>The Post Update Leg DVM procedure could not be processed for the updated Cruise</t>
  </si>
  <si>
    <t>The Post Update Leg DVM procedure could not be processed for an overlapping Cruise</t>
  </si>
  <si>
    <t>Post Update Leg - DVM failed on Updated Cruise</t>
  </si>
  <si>
    <t>Post Update Leg - DVM failed on Overlapping Cruise</t>
  </si>
  <si>
    <t>Copy Cruise Leg</t>
  </si>
  <si>
    <t>Copy Cruise</t>
  </si>
  <si>
    <t>Deep Copy Cruise</t>
  </si>
  <si>
    <t>Deep Copy - Cruise Name Policy</t>
  </si>
  <si>
    <t>Deep Copy - Cruise Leg Name Policy</t>
  </si>
  <si>
    <t>Deep Copy - Cruise Leg Alias Policy</t>
  </si>
  <si>
    <t>Deep Copy - Cruise Attribute Policy</t>
  </si>
  <si>
    <t>Deep Copy - Cruise Leg Attribute Policy</t>
  </si>
  <si>
    <t>The CRDMA provides a method for "copying" a given Cruise which opens the View/Edit Cruise page with the specified Cruise's values and associated attributes so they can be modified and saved to streamline the process of creating new similar Cruises</t>
  </si>
  <si>
    <t>The CRDMA provides a method for "copying" a given Cruise Leg which opens the View/Edit Cruise page for the associated Cruise with the specified Cruise Leg's values and associated attributes so they can be modified and saved to streamline the process of creating new similar Cruise Legs for an existing Cruise</t>
  </si>
  <si>
    <t>When a given Cruise is copied the new Cruise Name has "(copy)" appended to it</t>
  </si>
  <si>
    <t>When a given Cruise is copied the corresponding new Cruise Leg Name(s) have "(copy)" appended to them</t>
  </si>
  <si>
    <t>When a given Cruise is copied the corresponding new Cruise Leg Alias Name(s) have "(copy)" appended to them</t>
  </si>
  <si>
    <t>When a given Cruise is copied all associated Cruise attributes are defined on the new Cruise</t>
  </si>
  <si>
    <t>When a given Cruise is copied all associated Cruise Leg attributes are defined on the new Cruise Leg(s)</t>
  </si>
  <si>
    <t>CCD Oracle PKG</t>
  </si>
  <si>
    <t>Deep Copy - Transaction Policy</t>
  </si>
  <si>
    <t>If there is a PL/SQL error during the Deep Copy processing the database transaction will be rolled back to the point before the Deep Copy was attempted</t>
  </si>
  <si>
    <t>CCD Custom DVM</t>
  </si>
  <si>
    <t>Deep Copy - Functionality</t>
  </si>
  <si>
    <t>The CDVM CCD_DVM_PKG.BATCH_EXEC_DVM_CRUISE_SP procedure can be executed to execute the DVM on all Cruise records to validate the Cruise data so any QC issues can be resolved before using the data for reporting, submissions, etc.</t>
  </si>
  <si>
    <t>CDVM Execution</t>
  </si>
  <si>
    <t>CDVM Cruise Leg Insertion</t>
  </si>
  <si>
    <t>CDVM Cruise Leg Pre Update</t>
  </si>
  <si>
    <t>CDVM Cruise Leg Post Update</t>
  </si>
  <si>
    <t>CDVM Cruise Leg Deletions</t>
  </si>
  <si>
    <t>CDVM Cruise Insertions/Updates</t>
  </si>
  <si>
    <t>CDVM Cruise Deletions</t>
  </si>
  <si>
    <t>CDVM Execution (Return Code)</t>
  </si>
  <si>
    <t>Batch Process Cruise CDVM</t>
  </si>
  <si>
    <t>Missing Cruise Legs</t>
  </si>
  <si>
    <t>The Cruise does not have any associated Legs</t>
  </si>
  <si>
    <t>Unusually Long In Port Between Legs</t>
  </si>
  <si>
    <t>Invalid In Port Between Legs</t>
  </si>
  <si>
    <t>The number of days for the InPort is unusually long ( &gt; 7 days)</t>
  </si>
  <si>
    <t>The number of days for the InPort is invalid ( &gt; 14 days)</t>
  </si>
  <si>
    <t>Cruise is too long (DAS based on start and end dates) &gt; 160 days</t>
  </si>
  <si>
    <t>Cruise is too long (based on the cruise start and end dates even if the leg DAS is not over the threshold) &gt; 200 days</t>
  </si>
  <si>
    <t>Leg is too long (DAS based on start and end dates) &gt; 45 days</t>
  </si>
  <si>
    <t>The "Inspect" link on the QC Validation Reports will forward the user to the View/Edit Cruise or Cruise Leg page based on which record needs to be inspected to resolve the given validation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</si>
</sst>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Fill="1"/>
    <xf numFmtId="0" fontId="0" fillId="2"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2" borderId="0" xfId="0" applyFont="1" applyFill="1"/>
    <xf numFmtId="0" fontId="0" fillId="2"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3" fillId="0" borderId="0" xfId="0" applyFont="1"/>
    <xf numFmtId="0" fontId="0" fillId="0" borderId="0" xfId="0" applyFill="1" applyAlignment="1">
      <alignment wrapText="1"/>
    </xf>
    <xf numFmtId="0" fontId="0" fillId="3" borderId="0" xfId="0" applyFont="1" applyFill="1" applyAlignment="1">
      <alignment wrapText="1"/>
    </xf>
    <xf numFmtId="0" fontId="4" fillId="3" borderId="0" xfId="0" applyFont="1" applyFill="1" applyAlignment="1">
      <alignment vertical="top"/>
    </xf>
    <xf numFmtId="0" fontId="4" fillId="3" borderId="0" xfId="0" applyFont="1" applyFill="1" applyAlignment="1">
      <alignment vertical="top" wrapText="1"/>
    </xf>
    <xf numFmtId="0" fontId="0" fillId="3" borderId="0" xfId="0" applyFont="1" applyFill="1"/>
    <xf numFmtId="0" fontId="0" fillId="3" borderId="0" xfId="0" applyFill="1"/>
    <xf numFmtId="0" fontId="0" fillId="4" borderId="0" xfId="0" applyFont="1" applyFill="1"/>
    <xf numFmtId="0" fontId="0" fillId="4" borderId="0" xfId="0" applyFont="1"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47"/>
  <sheetViews>
    <sheetView tabSelected="1" topLeftCell="A40" workbookViewId="0">
      <selection activeCell="D50" sqref="D50"/>
    </sheetView>
  </sheetViews>
  <sheetFormatPr defaultRowHeight="15" x14ac:dyDescent="0.25"/>
  <cols>
    <col min="2" max="2" width="23" bestFit="1" customWidth="1"/>
    <col min="3" max="3" width="21.5703125" customWidth="1"/>
    <col min="4" max="4" width="43.7109375" style="1" customWidth="1"/>
    <col min="5" max="5" width="77" style="1" customWidth="1"/>
    <col min="6" max="6" width="24.42578125" style="1" bestFit="1" customWidth="1"/>
    <col min="7" max="7" width="24.42578125" style="1" customWidth="1"/>
    <col min="8" max="17" width="21.5703125" customWidth="1"/>
    <col min="18" max="18" width="67.5703125" bestFit="1" customWidth="1"/>
  </cols>
  <sheetData>
    <row r="1" spans="1:18" x14ac:dyDescent="0.25">
      <c r="A1" s="13" t="s">
        <v>12</v>
      </c>
      <c r="B1" s="13" t="s">
        <v>11</v>
      </c>
      <c r="C1" s="13" t="s">
        <v>0</v>
      </c>
      <c r="D1" s="13" t="s">
        <v>1</v>
      </c>
      <c r="E1" s="13" t="s">
        <v>15</v>
      </c>
      <c r="F1" s="13" t="s">
        <v>13</v>
      </c>
      <c r="G1" s="13" t="s">
        <v>108</v>
      </c>
      <c r="H1" s="13" t="s">
        <v>2</v>
      </c>
      <c r="I1" s="13" t="s">
        <v>146</v>
      </c>
      <c r="J1" s="13" t="s">
        <v>3</v>
      </c>
      <c r="K1" s="13" t="s">
        <v>4</v>
      </c>
      <c r="L1" s="13" t="s">
        <v>5</v>
      </c>
      <c r="M1" s="13" t="s">
        <v>6</v>
      </c>
      <c r="N1" s="13" t="s">
        <v>7</v>
      </c>
      <c r="O1" s="13" t="s">
        <v>8</v>
      </c>
      <c r="P1" s="13" t="s">
        <v>9</v>
      </c>
      <c r="Q1" s="13" t="s">
        <v>10</v>
      </c>
      <c r="R1" s="13" t="s">
        <v>173</v>
      </c>
    </row>
    <row r="2" spans="1:18" s="2" customFormat="1" ht="45" x14ac:dyDescent="0.25">
      <c r="A2" s="9">
        <v>1</v>
      </c>
      <c r="B2" s="9" t="s">
        <v>16</v>
      </c>
      <c r="C2" s="9" t="str">
        <f>CONCATENATE("CR-DB-", REPT("0", 3-LEN(A2)), A2)</f>
        <v>CR-DB-001</v>
      </c>
      <c r="D2" s="6" t="s">
        <v>99</v>
      </c>
      <c r="E2" s="6" t="str">
        <f>CONCATENATE("Cruises with one or more associated Active Errors (", $C$4, ") are considered invalid and require review, Cruises that only have Annotated Errors (", $C$4, ") or Active/Annotated Warnings (", $C$4, ") are considered valid and can be used for reporting purposes")</f>
        <v>Cruises with one or more associated Active Errors (CR-DB-003) are considered invalid and require review, Cruises that only have Annotated Errors (CR-DB-003) or Active/Annotated Warnings (CR-DB-003) are considered valid and can be used for reporting purposes</v>
      </c>
      <c r="F2" s="6" t="s">
        <v>14</v>
      </c>
      <c r="G2" s="6"/>
      <c r="H2" s="9"/>
      <c r="I2" s="9" t="s">
        <v>14</v>
      </c>
      <c r="J2" s="9"/>
      <c r="K2" s="9"/>
      <c r="L2" s="9"/>
      <c r="M2" s="9"/>
      <c r="N2" s="9"/>
      <c r="O2" s="9"/>
      <c r="P2" s="9"/>
      <c r="Q2" s="9"/>
      <c r="R2" s="2" t="str">
        <f>CONCATENATE(D2, " (", C2, ")")</f>
        <v>Valid Cruise Policy (CR-DB-001)</v>
      </c>
    </row>
    <row r="3" spans="1:18" s="2" customFormat="1" x14ac:dyDescent="0.25">
      <c r="A3" s="9">
        <f>A2+1</f>
        <v>2</v>
      </c>
      <c r="B3" s="9" t="s">
        <v>16</v>
      </c>
      <c r="C3" s="9" t="str">
        <f t="shared" ref="C3:C7" si="0">CONCATENATE("CR-DB-", REPT("0", 3-LEN(A3)), A3)</f>
        <v>CR-DB-002</v>
      </c>
      <c r="D3" s="6" t="s">
        <v>18</v>
      </c>
      <c r="E3" s="6" t="s">
        <v>19</v>
      </c>
      <c r="F3" s="6" t="s">
        <v>14</v>
      </c>
      <c r="G3" s="6"/>
      <c r="H3" s="9"/>
      <c r="I3" s="9" t="s">
        <v>14</v>
      </c>
      <c r="J3" s="9"/>
      <c r="K3" s="9"/>
      <c r="L3" s="9"/>
      <c r="M3" s="9"/>
      <c r="N3" s="9"/>
      <c r="O3" s="9"/>
      <c r="P3" s="9"/>
      <c r="Q3" s="9"/>
      <c r="R3" s="2" t="str">
        <f t="shared" ref="R3:R72" si="1">CONCATENATE(D3, " (", C3, ")")</f>
        <v>Cruise Leg Year Policy (CR-DB-002)</v>
      </c>
    </row>
    <row r="4" spans="1:18" s="2" customFormat="1" ht="75" x14ac:dyDescent="0.25">
      <c r="A4" s="9">
        <f t="shared" ref="A4:A17" si="2">A3+1</f>
        <v>3</v>
      </c>
      <c r="B4" s="9" t="s">
        <v>16</v>
      </c>
      <c r="C4" s="9" t="str">
        <f t="shared" si="0"/>
        <v>CR-DB-003</v>
      </c>
      <c r="D4" s="6" t="s">
        <v>20</v>
      </c>
      <c r="E4" s="6" t="str">
        <f>CONCATENATE("There are four Validation Issue Categories: an Annotated Warning is a Validation Warning (", $C$11, ") has been annotated by choosing an Issue Resolution Type, an Active Warning is a Validation Warning (", $C$11, ") that has not been annotated, an Annotated Error is a Validation Error (", $C$10, ") that has not been annotated by choosing an Issue Resolution Type, and an Active Error is a Validation Error (", $C$10, ") that has not been annotated.")</f>
        <v>There are four Validation Issue Categories: an Annotated Warning is a Validation Warning (CR-DB-010) has been annotated by choosing an Issue Resolution Type, an Active Warning is a Validation Warning (CR-DB-010) that has not been annotated, an Annotated Error is a Validation Error (CR-DB-009) that has not been annotated by choosing an Issue Resolution Type, and an Active Error is a Validation Error (CR-DB-009) that has not been annotated.</v>
      </c>
      <c r="F4" s="6" t="s">
        <v>14</v>
      </c>
      <c r="G4" s="6"/>
      <c r="H4" s="9"/>
      <c r="I4" s="9" t="s">
        <v>14</v>
      </c>
      <c r="J4" s="9"/>
      <c r="K4" s="9"/>
      <c r="L4" s="9"/>
      <c r="M4" s="9"/>
      <c r="N4" s="9"/>
      <c r="O4" s="9"/>
      <c r="P4" s="9"/>
      <c r="Q4" s="9"/>
      <c r="R4" s="2" t="str">
        <f t="shared" si="1"/>
        <v>Validation Issue Categories (CR-DB-003)</v>
      </c>
    </row>
    <row r="5" spans="1:18" s="2" customFormat="1" ht="45" x14ac:dyDescent="0.25">
      <c r="A5" s="9">
        <f t="shared" si="2"/>
        <v>4</v>
      </c>
      <c r="B5" s="9" t="s">
        <v>16</v>
      </c>
      <c r="C5" s="9" t="str">
        <f t="shared" si="0"/>
        <v>CR-DB-004</v>
      </c>
      <c r="D5" s="6" t="s">
        <v>35</v>
      </c>
      <c r="E5" s="6" t="s">
        <v>36</v>
      </c>
      <c r="F5" s="6" t="s">
        <v>14</v>
      </c>
      <c r="G5" s="6"/>
      <c r="H5" s="9"/>
      <c r="I5" s="9" t="s">
        <v>14</v>
      </c>
      <c r="J5" s="9"/>
      <c r="K5" s="9"/>
      <c r="L5" s="9"/>
      <c r="M5" s="9"/>
      <c r="N5" s="9"/>
      <c r="O5" s="9"/>
      <c r="P5" s="9"/>
      <c r="Q5" s="9"/>
      <c r="R5" s="2" t="str">
        <f t="shared" si="1"/>
        <v>Data Auditing (CR-DB-004)</v>
      </c>
    </row>
    <row r="6" spans="1:18" s="2" customFormat="1" ht="45" x14ac:dyDescent="0.25">
      <c r="A6" s="9">
        <f t="shared" si="2"/>
        <v>5</v>
      </c>
      <c r="B6" s="9" t="s">
        <v>16</v>
      </c>
      <c r="C6" s="9" t="str">
        <f t="shared" ref="C6" si="3">CONCATENATE("CR-DB-", REPT("0", 3-LEN(A6)), A6)</f>
        <v>CR-DB-005</v>
      </c>
      <c r="D6" s="6" t="s">
        <v>39</v>
      </c>
      <c r="E6" s="6" t="str">
        <f>CONCATENATE("The Data Validation Module (DVM) can be executed on a given Cruise database record to validate the cruise record and all related child records recursively by executing a procedure in the DVM package (CDVM implementation:  ", $C$115, ")")</f>
        <v>The Data Validation Module (DVM) can be executed on a given Cruise database record to validate the cruise record and all related child records recursively by executing a procedure in the DVM package (CDVM implementation:  CR-DVM-001)</v>
      </c>
      <c r="F6" s="6" t="s">
        <v>14</v>
      </c>
      <c r="G6" s="6"/>
      <c r="H6" s="9"/>
      <c r="I6" s="9" t="s">
        <v>14</v>
      </c>
      <c r="J6" s="9"/>
      <c r="K6" s="9"/>
      <c r="L6" s="9"/>
      <c r="M6" s="9"/>
      <c r="N6" s="9"/>
      <c r="O6" s="9"/>
      <c r="P6" s="9"/>
      <c r="Q6" s="9"/>
      <c r="R6" s="2" t="str">
        <f t="shared" si="1"/>
        <v>DVM Execution (CR-DB-005)</v>
      </c>
    </row>
    <row r="7" spans="1:18" ht="30" x14ac:dyDescent="0.25">
      <c r="A7" s="4">
        <f t="shared" si="2"/>
        <v>6</v>
      </c>
      <c r="B7" s="4" t="s">
        <v>16</v>
      </c>
      <c r="C7" s="4" t="str">
        <f t="shared" si="0"/>
        <v>CR-DB-006</v>
      </c>
      <c r="D7" s="6" t="s">
        <v>37</v>
      </c>
      <c r="E7" s="6" t="s">
        <v>38</v>
      </c>
      <c r="F7" s="6" t="s">
        <v>14</v>
      </c>
      <c r="G7" s="6"/>
      <c r="H7" s="4"/>
      <c r="I7" s="9" t="s">
        <v>14</v>
      </c>
      <c r="J7" s="4"/>
      <c r="K7" s="4"/>
      <c r="L7" s="4"/>
      <c r="M7" s="4"/>
      <c r="N7" s="4"/>
      <c r="O7" s="4"/>
      <c r="P7" s="4"/>
      <c r="Q7" s="4"/>
      <c r="R7" s="2" t="str">
        <f t="shared" si="1"/>
        <v>Data Change History Tracking (CR-DB-006)</v>
      </c>
    </row>
    <row r="8" spans="1:18" s="3" customFormat="1" ht="45" x14ac:dyDescent="0.25">
      <c r="A8" s="7">
        <f t="shared" si="2"/>
        <v>7</v>
      </c>
      <c r="B8" s="7" t="s">
        <v>16</v>
      </c>
      <c r="C8" s="7" t="str">
        <f t="shared" ref="C8" si="4">CONCATENATE("CR-DB-", REPT("0", 3-LEN(A8)), A8)</f>
        <v>CR-DB-007</v>
      </c>
      <c r="D8" s="8" t="s">
        <v>40</v>
      </c>
      <c r="E8" s="8" t="s">
        <v>43</v>
      </c>
      <c r="F8" s="8" t="s">
        <v>14</v>
      </c>
      <c r="G8" s="8"/>
      <c r="H8" s="7"/>
      <c r="I8" s="7" t="s">
        <v>14</v>
      </c>
      <c r="J8" s="7"/>
      <c r="K8" s="7"/>
      <c r="L8" s="7"/>
      <c r="M8" s="7"/>
      <c r="N8" s="7"/>
      <c r="O8" s="7"/>
      <c r="P8" s="7"/>
      <c r="Q8" s="7"/>
      <c r="R8" s="2" t="str">
        <f t="shared" si="1"/>
        <v>Participant Requirement Expiration (CR-DB-007)</v>
      </c>
    </row>
    <row r="9" spans="1:18" s="2" customFormat="1" ht="45" x14ac:dyDescent="0.25">
      <c r="A9" s="9">
        <f t="shared" si="2"/>
        <v>8</v>
      </c>
      <c r="B9" s="9" t="s">
        <v>16</v>
      </c>
      <c r="C9" s="9" t="str">
        <f t="shared" ref="C9" si="5">CONCATENATE("CR-DB-", REPT("0", 3-LEN(A9)), A9)</f>
        <v>CR-DB-008</v>
      </c>
      <c r="D9" s="6" t="s">
        <v>94</v>
      </c>
      <c r="E9" s="6" t="s">
        <v>101</v>
      </c>
      <c r="F9" s="6" t="s">
        <v>14</v>
      </c>
      <c r="G9" s="6"/>
      <c r="H9" s="9"/>
      <c r="I9" s="9" t="s">
        <v>14</v>
      </c>
      <c r="J9" s="9"/>
      <c r="K9" s="9"/>
      <c r="L9" s="9"/>
      <c r="M9" s="9"/>
      <c r="N9" s="9"/>
      <c r="O9" s="9"/>
      <c r="P9" s="9"/>
      <c r="Q9" s="9"/>
      <c r="R9" s="2" t="str">
        <f t="shared" si="1"/>
        <v>In Port Activity Leg Attribution (CR-DB-008)</v>
      </c>
    </row>
    <row r="10" spans="1:18" s="2" customFormat="1" ht="30" x14ac:dyDescent="0.25">
      <c r="A10" s="9">
        <f t="shared" si="2"/>
        <v>9</v>
      </c>
      <c r="B10" s="9" t="s">
        <v>16</v>
      </c>
      <c r="C10" s="9" t="str">
        <f t="shared" ref="C10:C11" si="6">CONCATENATE("CR-DB-", REPT("0", 3-LEN(A10)), A10)</f>
        <v>CR-DB-009</v>
      </c>
      <c r="D10" s="6" t="s">
        <v>95</v>
      </c>
      <c r="E10" s="6" t="s">
        <v>97</v>
      </c>
      <c r="F10" s="6" t="s">
        <v>14</v>
      </c>
      <c r="G10" s="6"/>
      <c r="H10" s="9"/>
      <c r="I10" s="9" t="s">
        <v>14</v>
      </c>
      <c r="J10" s="9"/>
      <c r="K10" s="9"/>
      <c r="L10" s="9"/>
      <c r="M10" s="9"/>
      <c r="N10" s="9"/>
      <c r="O10" s="9"/>
      <c r="P10" s="9"/>
      <c r="Q10" s="9"/>
      <c r="R10" s="2" t="str">
        <f t="shared" si="1"/>
        <v>Validation Errors (CR-DB-009)</v>
      </c>
    </row>
    <row r="11" spans="1:18" s="2" customFormat="1" ht="30" x14ac:dyDescent="0.25">
      <c r="A11" s="9">
        <f t="shared" si="2"/>
        <v>10</v>
      </c>
      <c r="B11" s="9" t="s">
        <v>16</v>
      </c>
      <c r="C11" s="9" t="str">
        <f t="shared" si="6"/>
        <v>CR-DB-010</v>
      </c>
      <c r="D11" s="6" t="s">
        <v>96</v>
      </c>
      <c r="E11" s="6" t="s">
        <v>98</v>
      </c>
      <c r="F11" s="6" t="s">
        <v>14</v>
      </c>
      <c r="G11" s="6"/>
      <c r="H11" s="9"/>
      <c r="I11" s="9" t="s">
        <v>14</v>
      </c>
      <c r="J11" s="9"/>
      <c r="K11" s="9"/>
      <c r="L11" s="9"/>
      <c r="M11" s="9"/>
      <c r="N11" s="9"/>
      <c r="O11" s="9"/>
      <c r="P11" s="9"/>
      <c r="Q11" s="9"/>
      <c r="R11" s="2" t="str">
        <f t="shared" si="1"/>
        <v>Validation Warnings (CR-DB-010)</v>
      </c>
    </row>
    <row r="12" spans="1:18" s="2" customFormat="1" ht="30" x14ac:dyDescent="0.25">
      <c r="A12" s="9">
        <f t="shared" si="2"/>
        <v>11</v>
      </c>
      <c r="B12" s="9" t="s">
        <v>16</v>
      </c>
      <c r="C12" s="9" t="str">
        <f t="shared" ref="C12" si="7">CONCATENATE("CR-DB-", REPT("0", 3-LEN(A12)), A12)</f>
        <v>CR-DB-011</v>
      </c>
      <c r="D12" s="6" t="s">
        <v>105</v>
      </c>
      <c r="E12" s="6" t="s">
        <v>106</v>
      </c>
      <c r="F12" s="6" t="s">
        <v>14</v>
      </c>
      <c r="G12" s="6"/>
      <c r="H12" s="9"/>
      <c r="I12" s="9" t="s">
        <v>14</v>
      </c>
      <c r="J12" s="9"/>
      <c r="K12" s="9"/>
      <c r="L12" s="9"/>
      <c r="M12" s="9"/>
      <c r="N12" s="9"/>
      <c r="O12" s="9"/>
      <c r="P12" s="9"/>
      <c r="Q12" s="9"/>
      <c r="R12" s="2" t="str">
        <f t="shared" si="1"/>
        <v>DVM Reports (CR-DB-011)</v>
      </c>
    </row>
    <row r="13" spans="1:18" s="2" customFormat="1" ht="75" x14ac:dyDescent="0.25">
      <c r="A13" s="9">
        <f t="shared" si="2"/>
        <v>12</v>
      </c>
      <c r="B13" s="9" t="s">
        <v>16</v>
      </c>
      <c r="C13" s="9" t="str">
        <f t="shared" ref="C13:C15" si="8">CONCATENATE("CR-DB-", REPT("0", 3-LEN(A13)), A13)</f>
        <v>CR-DB-012</v>
      </c>
      <c r="D13" s="6" t="s">
        <v>159</v>
      </c>
      <c r="E13" s="6" t="str">
        <f>CONCATENATE("To ensure the DVM information is kept up-to-date, when a Cruise Leg is inserted into the database the overlapping cruises should be re-evaluated with the DVM (CRDMA implementation: ", $C$52, ").  The CCD_DVM_PKG.EXEC_DVM_CRUISE_OVERLAP_SP procedure was developed for automating this process (CDVM implementation: ", $C$116, ")")</f>
        <v>To ensure the DVM information is kept up-to-date, when a Cruise Leg is inserted into the database the overlapping cruises should be re-evaluated with the DVM (CRDMA implementation: CR-DMA-013).  The CCD_DVM_PKG.EXEC_DVM_CRUISE_OVERLAP_SP procedure was developed for automating this process (CDVM implementation: CR-DVM-002)</v>
      </c>
      <c r="F13" s="6" t="s">
        <v>14</v>
      </c>
      <c r="G13" s="6"/>
      <c r="H13" s="9"/>
      <c r="I13" s="9" t="s">
        <v>147</v>
      </c>
      <c r="J13" s="9"/>
      <c r="K13" s="9"/>
      <c r="L13" s="9"/>
      <c r="M13" s="9"/>
      <c r="N13" s="9"/>
      <c r="O13" s="9"/>
      <c r="P13" s="9"/>
      <c r="Q13" s="9"/>
      <c r="R13" s="2" t="str">
        <f t="shared" si="1"/>
        <v>DVM Cruise Leg Insertion (CR-DB-012)</v>
      </c>
    </row>
    <row r="14" spans="1:18" s="2" customFormat="1" ht="105" x14ac:dyDescent="0.25">
      <c r="A14" s="9">
        <f t="shared" si="2"/>
        <v>13</v>
      </c>
      <c r="B14" s="9" t="s">
        <v>16</v>
      </c>
      <c r="C14" s="9" t="str">
        <f t="shared" si="8"/>
        <v>CR-DB-013</v>
      </c>
      <c r="D14" s="6" t="s">
        <v>160</v>
      </c>
      <c r="E14" s="6" t="str">
        <f>CONCATENATE("To ensure the DVM information is kept up-to-date, when a Cruise ","Leg is updated in the database the overlapping cruises should be identified before and after the update and those previous/new overlapping cruises should be re-evaluated with the DVM (CRDMA implementation: ", $C$53, ").  The CCD_DVM_PKG.PRE_UPDATE_LEG_SP  (CDVM implementation: ",$C$117, ") and CCD_DVM_PKG.POST_UPDATE_LEG_SP  (CDVM implementation: ",$C$118, ") procedures were developed for automating this process")</f>
        <v>To ensure the DVM information is kept up-to-date, when a Cruise Leg is updated in the database the overlapping cruises should be identified before and after the update and those previous/new overlapping cruises should be re-evaluated with the DVM (CRDMA implementation: CR-DMA-014).  The CCD_DVM_PKG.PRE_UPDATE_LEG_SP  (CDVM implementation: CR-DVM-003) and CCD_DVM_PKG.POST_UPDATE_LEG_SP  (CDVM implementation: CR-DVM-004) procedures were developed for automating this process</v>
      </c>
      <c r="F14" s="6" t="s">
        <v>14</v>
      </c>
      <c r="G14" s="6"/>
      <c r="H14" s="9"/>
      <c r="I14" s="9" t="s">
        <v>147</v>
      </c>
      <c r="J14" s="9"/>
      <c r="K14" s="9"/>
      <c r="L14" s="9"/>
      <c r="M14" s="9"/>
      <c r="N14" s="9"/>
      <c r="O14" s="9"/>
      <c r="P14" s="9"/>
      <c r="Q14" s="9"/>
      <c r="R14" s="2" t="str">
        <f t="shared" si="1"/>
        <v>DVM Cruise Leg Updates (CR-DB-013)</v>
      </c>
    </row>
    <row r="15" spans="1:18" s="2" customFormat="1" ht="90" x14ac:dyDescent="0.25">
      <c r="A15" s="9">
        <f t="shared" si="2"/>
        <v>14</v>
      </c>
      <c r="B15" s="9" t="s">
        <v>16</v>
      </c>
      <c r="C15" s="9" t="str">
        <f t="shared" si="8"/>
        <v>CR-DB-014</v>
      </c>
      <c r="D15" s="6" t="s">
        <v>161</v>
      </c>
      <c r="E15" s="6" t="str">
        <f>CONCATENATE("To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 $C$54, ").  The CCD_DVM_PKG.DELETE_LEG_OVERLAP_SP procedure was developed for automating this process (CDVM implementation: ", $C$119, ")")</f>
        <v>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CR-DMA-015).  The CCD_DVM_PKG.DELETE_LEG_OVERLAP_SP procedure was developed for automating this process (CDVM implementation: CR-DVM-005)</v>
      </c>
      <c r="F15" s="6" t="s">
        <v>14</v>
      </c>
      <c r="G15" s="6"/>
      <c r="H15" s="9"/>
      <c r="I15" s="9" t="s">
        <v>147</v>
      </c>
      <c r="J15" s="9"/>
      <c r="K15" s="9"/>
      <c r="L15" s="9"/>
      <c r="M15" s="9"/>
      <c r="N15" s="9"/>
      <c r="O15" s="9"/>
      <c r="P15" s="9"/>
      <c r="Q15" s="9"/>
      <c r="R15" s="2" t="str">
        <f t="shared" si="1"/>
        <v>DVM Cruise Leg Deletions (CR-DB-014)</v>
      </c>
    </row>
    <row r="16" spans="1:18" s="2" customFormat="1" ht="75" x14ac:dyDescent="0.25">
      <c r="A16" s="9">
        <f t="shared" si="2"/>
        <v>15</v>
      </c>
      <c r="B16" s="9" t="s">
        <v>16</v>
      </c>
      <c r="C16" s="9" t="str">
        <f t="shared" ref="C16:C17" si="9">CONCATENATE("CR-DB-", REPT("0", 3-LEN(A16)), A16)</f>
        <v>CR-DB-015</v>
      </c>
      <c r="D16" s="6" t="s">
        <v>167</v>
      </c>
      <c r="E16" s="6" t="str">
        <f>CONCATENATE("To ensure the DVM information is kept up-to-date, when a Cruise is inserted or updated in the database it should be automatically evaluated using the DVM (CRDMA implementation: ",$C$46, ").  The CCD_DVM_PKG.EXEC_DVM_CRUISE_SP procedure was developed for automating this process (CDVM implementation: ", $C$120, ")")</f>
        <v>To ensure the DVM information is kept up-to-date, when a Cruise is inserted or updated in the database it should be automatically evaluated using the DVM (CRDMA implementation: CR-DMA-007).  The CCD_DVM_PKG.EXEC_DVM_CRUISE_SP procedure was developed for automating this process (CDVM implementation: CR-DVM-006)</v>
      </c>
      <c r="F16" s="6" t="s">
        <v>14</v>
      </c>
      <c r="G16" s="6"/>
      <c r="H16" s="9"/>
      <c r="I16" s="9"/>
      <c r="J16" s="9"/>
      <c r="K16" s="9"/>
      <c r="L16" s="9"/>
      <c r="M16" s="9"/>
      <c r="N16" s="9"/>
      <c r="O16" s="9"/>
      <c r="P16" s="9"/>
      <c r="Q16" s="9"/>
      <c r="R16" s="2" t="str">
        <f t="shared" si="1"/>
        <v>DVM Cruise Insertions/Updates (CR-DB-015)</v>
      </c>
    </row>
    <row r="17" spans="1:18" s="2" customFormat="1" ht="90" x14ac:dyDescent="0.25">
      <c r="A17" s="9">
        <f t="shared" si="2"/>
        <v>16</v>
      </c>
      <c r="B17" s="9" t="s">
        <v>16</v>
      </c>
      <c r="C17" s="9" t="str">
        <f t="shared" si="9"/>
        <v>CR-DB-016</v>
      </c>
      <c r="D17" s="6" t="s">
        <v>166</v>
      </c>
      <c r="E17" s="6" t="str">
        <f>CONCATENATE("To ensure the DVM information is kept up-to-date, when a Cruise is deleted from the database the DVM data is also removed from the database (CRDMA implementation: ",$C$47, ").  The data history tracking package does retain information about the deleted DVM issues for auditing purposes.  The CCD_DVM_PKG.DELETE_CRUISE_SP procedure was developed for automating this process (CDVM implementation: ", $C$121, ")")</f>
        <v>To ensure the DVM information is kept up-to-date, when a Cruise is deleted from the database the DVM data is also removed from the database (CRDMA implementation: CR-DMA-008).  The data history tracking package does retain information about the deleted DVM issues for auditing purposes.  The CCD_DVM_PKG.DELETE_CRUISE_SP procedure was developed for automating this process (CDVM implementation: CR-DVM-007)</v>
      </c>
      <c r="F17" s="6" t="s">
        <v>14</v>
      </c>
      <c r="G17" s="6"/>
      <c r="H17" s="9"/>
      <c r="I17" s="9"/>
      <c r="J17" s="9"/>
      <c r="K17" s="9"/>
      <c r="L17" s="9"/>
      <c r="M17" s="9"/>
      <c r="N17" s="9"/>
      <c r="O17" s="9"/>
      <c r="P17" s="9"/>
      <c r="Q17" s="9"/>
      <c r="R17" s="2" t="str">
        <f t="shared" si="1"/>
        <v>DVM Cruise Deletions (CR-DB-016)</v>
      </c>
    </row>
    <row r="18" spans="1:18" ht="45" x14ac:dyDescent="0.25">
      <c r="A18" s="4">
        <v>1</v>
      </c>
      <c r="B18" s="4" t="s">
        <v>17</v>
      </c>
      <c r="C18" s="4" t="str">
        <f>CONCATENATE("CR-QC-", REPT("0", 3-LEN(A18)), A18)</f>
        <v>CR-QC-001</v>
      </c>
      <c r="D18" s="6" t="s">
        <v>21</v>
      </c>
      <c r="E18" s="6" t="s">
        <v>74</v>
      </c>
      <c r="F18" s="6" t="s">
        <v>34</v>
      </c>
      <c r="G18" s="6"/>
      <c r="H18" s="4"/>
      <c r="I18" s="6" t="s">
        <v>147</v>
      </c>
      <c r="J18" s="4"/>
      <c r="K18" s="4"/>
      <c r="L18" s="4"/>
      <c r="M18" s="4"/>
      <c r="N18" s="4"/>
      <c r="O18" s="4"/>
      <c r="P18" s="4"/>
      <c r="Q18" s="4"/>
      <c r="R18" s="2" t="str">
        <f t="shared" si="1"/>
        <v>Invalid Cruise Name (CR-QC-001)</v>
      </c>
    </row>
    <row r="19" spans="1:18" ht="30" x14ac:dyDescent="0.25">
      <c r="A19" s="4">
        <f>A18+1</f>
        <v>2</v>
      </c>
      <c r="B19" s="4" t="s">
        <v>17</v>
      </c>
      <c r="C19" s="4" t="str">
        <f t="shared" ref="C19:C22" si="10">CONCATENATE("CR-QC-", REPT("0", 3-LEN(A19)), A19)</f>
        <v>CR-QC-002</v>
      </c>
      <c r="D19" s="6" t="s">
        <v>71</v>
      </c>
      <c r="E19" s="10" t="s">
        <v>72</v>
      </c>
      <c r="F19" s="6" t="s">
        <v>34</v>
      </c>
      <c r="G19" s="6"/>
      <c r="H19" s="4"/>
      <c r="I19" s="4" t="s">
        <v>147</v>
      </c>
      <c r="J19" s="4"/>
      <c r="K19" s="4"/>
      <c r="L19" s="4"/>
      <c r="M19" s="4"/>
      <c r="N19" s="4"/>
      <c r="O19" s="4"/>
      <c r="P19" s="4"/>
      <c r="Q19" s="4"/>
      <c r="R19" s="2" t="str">
        <f t="shared" si="1"/>
        <v>Mismatched Cruise Name and Fiscal Year (CR-QC-002)</v>
      </c>
    </row>
    <row r="20" spans="1:18" s="19" customFormat="1" ht="30" x14ac:dyDescent="0.25">
      <c r="A20" s="18">
        <f t="shared" ref="A20:A39" si="11">A19+1</f>
        <v>3</v>
      </c>
      <c r="B20" s="18" t="s">
        <v>17</v>
      </c>
      <c r="C20" s="18" t="str">
        <f t="shared" si="10"/>
        <v>CR-QC-003</v>
      </c>
      <c r="D20" s="15" t="s">
        <v>22</v>
      </c>
      <c r="E20" s="15" t="s">
        <v>73</v>
      </c>
      <c r="F20" s="15" t="s">
        <v>34</v>
      </c>
      <c r="G20" s="15"/>
      <c r="H20" s="18"/>
      <c r="I20" s="18"/>
      <c r="J20" s="18"/>
      <c r="K20" s="18"/>
      <c r="L20" s="18"/>
      <c r="M20" s="18"/>
      <c r="N20" s="18"/>
      <c r="O20" s="18"/>
      <c r="P20" s="18"/>
      <c r="Q20" s="18"/>
      <c r="R20" s="19" t="str">
        <f t="shared" si="1"/>
        <v>Invalid Cruise Name Ship (CR-QC-003)</v>
      </c>
    </row>
    <row r="21" spans="1:18" s="3" customFormat="1" ht="45" x14ac:dyDescent="0.25">
      <c r="A21" s="7">
        <f t="shared" si="11"/>
        <v>4</v>
      </c>
      <c r="B21" s="7" t="s">
        <v>17</v>
      </c>
      <c r="C21" s="7" t="str">
        <f t="shared" si="10"/>
        <v>CR-QC-004</v>
      </c>
      <c r="D21" s="8" t="s">
        <v>41</v>
      </c>
      <c r="E21" s="8" t="s">
        <v>42</v>
      </c>
      <c r="F21" s="8" t="s">
        <v>34</v>
      </c>
      <c r="G21" s="8"/>
      <c r="H21" s="7"/>
      <c r="I21" s="7"/>
      <c r="J21" s="7"/>
      <c r="K21" s="7"/>
      <c r="L21" s="7"/>
      <c r="M21" s="7"/>
      <c r="N21" s="7"/>
      <c r="O21" s="7"/>
      <c r="P21" s="7"/>
      <c r="Q21" s="7"/>
      <c r="R21" s="2" t="str">
        <f t="shared" si="1"/>
        <v>Invalid Participant Requirement for Specific Cruise (CR-QC-004)</v>
      </c>
    </row>
    <row r="22" spans="1:18" s="19" customFormat="1" x14ac:dyDescent="0.25">
      <c r="A22" s="18">
        <f t="shared" si="11"/>
        <v>5</v>
      </c>
      <c r="B22" s="18" t="s">
        <v>17</v>
      </c>
      <c r="C22" s="18" t="str">
        <f t="shared" si="10"/>
        <v>CR-QC-005</v>
      </c>
      <c r="D22" s="17" t="s">
        <v>75</v>
      </c>
      <c r="E22" s="17" t="s">
        <v>44</v>
      </c>
      <c r="F22" s="15" t="s">
        <v>70</v>
      </c>
      <c r="G22" s="15"/>
      <c r="H22" s="18"/>
      <c r="I22" s="18" t="s">
        <v>147</v>
      </c>
      <c r="J22" s="18"/>
      <c r="K22" s="18"/>
      <c r="L22" s="18"/>
      <c r="M22" s="18"/>
      <c r="N22" s="18"/>
      <c r="O22" s="18"/>
      <c r="P22" s="18"/>
      <c r="Q22" s="18"/>
      <c r="R22" s="19" t="str">
        <f t="shared" si="1"/>
        <v>Unusually High Cruise Days at Sea (CR-QC-005)</v>
      </c>
    </row>
    <row r="23" spans="1:18" s="19" customFormat="1" ht="30" x14ac:dyDescent="0.25">
      <c r="A23" s="18">
        <f t="shared" si="11"/>
        <v>6</v>
      </c>
      <c r="B23" s="18" t="s">
        <v>17</v>
      </c>
      <c r="C23" s="18" t="str">
        <f t="shared" ref="C23:C30" si="12">CONCATENATE("CR-QC-", REPT("0", 3-LEN(A23)), A23)</f>
        <v>CR-QC-006</v>
      </c>
      <c r="D23" s="17" t="s">
        <v>76</v>
      </c>
      <c r="E23" s="17" t="s">
        <v>45</v>
      </c>
      <c r="F23" s="15" t="s">
        <v>70</v>
      </c>
      <c r="G23" s="15"/>
      <c r="H23" s="18"/>
      <c r="I23" s="18" t="s">
        <v>147</v>
      </c>
      <c r="J23" s="18"/>
      <c r="K23" s="18"/>
      <c r="L23" s="18"/>
      <c r="M23" s="18"/>
      <c r="N23" s="18"/>
      <c r="O23" s="18"/>
      <c r="P23" s="18"/>
      <c r="Q23" s="18"/>
      <c r="R23" s="19" t="str">
        <f t="shared" si="1"/>
        <v>Unusually High Cruise Length (CR-QC-006)</v>
      </c>
    </row>
    <row r="24" spans="1:18" ht="30" x14ac:dyDescent="0.25">
      <c r="A24" s="4">
        <f t="shared" si="11"/>
        <v>7</v>
      </c>
      <c r="B24" s="4" t="s">
        <v>17</v>
      </c>
      <c r="C24" s="4" t="str">
        <f t="shared" si="12"/>
        <v>CR-QC-007</v>
      </c>
      <c r="D24" s="12" t="s">
        <v>46</v>
      </c>
      <c r="E24" s="11" t="s">
        <v>47</v>
      </c>
      <c r="F24" s="6" t="s">
        <v>34</v>
      </c>
      <c r="G24" s="6"/>
      <c r="H24" s="4"/>
      <c r="I24" s="4" t="s">
        <v>147</v>
      </c>
      <c r="J24" s="4"/>
      <c r="K24" s="4"/>
      <c r="L24" s="4"/>
      <c r="M24" s="4"/>
      <c r="N24" s="4"/>
      <c r="O24" s="4"/>
      <c r="P24" s="4"/>
      <c r="Q24" s="4"/>
      <c r="R24" s="2" t="str">
        <f t="shared" si="1"/>
        <v>Invalid Copied Cruise Name (CR-QC-007)</v>
      </c>
    </row>
    <row r="25" spans="1:18" s="19" customFormat="1" x14ac:dyDescent="0.25">
      <c r="A25" s="18">
        <f t="shared" si="11"/>
        <v>8</v>
      </c>
      <c r="B25" s="18" t="s">
        <v>17</v>
      </c>
      <c r="C25" s="18" t="str">
        <f t="shared" si="12"/>
        <v>CR-QC-008</v>
      </c>
      <c r="D25" s="17" t="s">
        <v>48</v>
      </c>
      <c r="E25" s="17" t="s">
        <v>235</v>
      </c>
      <c r="F25" s="15" t="s">
        <v>34</v>
      </c>
      <c r="G25" s="15"/>
      <c r="H25" s="18"/>
      <c r="I25" s="18" t="s">
        <v>147</v>
      </c>
      <c r="J25" s="18"/>
      <c r="K25" s="18"/>
      <c r="L25" s="18"/>
      <c r="M25" s="18"/>
      <c r="N25" s="18"/>
      <c r="O25" s="18"/>
      <c r="P25" s="18"/>
      <c r="Q25" s="18"/>
      <c r="R25" s="19" t="str">
        <f t="shared" si="1"/>
        <v>Invalid Cruise Days at Sea (CR-QC-008)</v>
      </c>
    </row>
    <row r="26" spans="1:18" s="19" customFormat="1" ht="30" x14ac:dyDescent="0.25">
      <c r="A26" s="18">
        <f t="shared" si="11"/>
        <v>9</v>
      </c>
      <c r="B26" s="18" t="s">
        <v>17</v>
      </c>
      <c r="C26" s="18" t="str">
        <f t="shared" si="12"/>
        <v>CR-QC-009</v>
      </c>
      <c r="D26" s="17" t="s">
        <v>49</v>
      </c>
      <c r="E26" s="17" t="s">
        <v>236</v>
      </c>
      <c r="F26" s="15" t="s">
        <v>34</v>
      </c>
      <c r="G26" s="15"/>
      <c r="H26" s="18"/>
      <c r="I26" s="18" t="s">
        <v>147</v>
      </c>
      <c r="J26" s="18"/>
      <c r="K26" s="18"/>
      <c r="L26" s="18"/>
      <c r="M26" s="18"/>
      <c r="N26" s="18"/>
      <c r="O26" s="18"/>
      <c r="P26" s="18"/>
      <c r="Q26" s="18"/>
      <c r="R26" s="19" t="str">
        <f t="shared" si="1"/>
        <v>Invalid Cruise Length (CR-QC-009)</v>
      </c>
    </row>
    <row r="27" spans="1:18" s="19" customFormat="1" x14ac:dyDescent="0.25">
      <c r="A27" s="18">
        <f t="shared" si="11"/>
        <v>10</v>
      </c>
      <c r="B27" s="18" t="s">
        <v>17</v>
      </c>
      <c r="C27" s="18" t="str">
        <f t="shared" si="12"/>
        <v>CR-QC-010</v>
      </c>
      <c r="D27" s="16" t="s">
        <v>50</v>
      </c>
      <c r="E27" s="16" t="s">
        <v>51</v>
      </c>
      <c r="F27" s="15" t="s">
        <v>70</v>
      </c>
      <c r="G27" s="15"/>
      <c r="H27" s="18"/>
      <c r="I27" s="18" t="s">
        <v>147</v>
      </c>
      <c r="J27" s="18"/>
      <c r="K27" s="18"/>
      <c r="L27" s="18"/>
      <c r="M27" s="18"/>
      <c r="N27" s="18"/>
      <c r="O27" s="18"/>
      <c r="P27" s="18"/>
      <c r="Q27" s="18"/>
      <c r="R27" s="19" t="str">
        <f t="shared" si="1"/>
        <v>Missing Cruise Primary Survey Category (CR-QC-010)</v>
      </c>
    </row>
    <row r="28" spans="1:18" ht="30" x14ac:dyDescent="0.25">
      <c r="A28" s="4">
        <f t="shared" si="11"/>
        <v>11</v>
      </c>
      <c r="B28" s="4" t="s">
        <v>17</v>
      </c>
      <c r="C28" s="4" t="str">
        <f t="shared" si="12"/>
        <v>CR-QC-011</v>
      </c>
      <c r="D28" s="12" t="s">
        <v>52</v>
      </c>
      <c r="E28" s="11" t="s">
        <v>53</v>
      </c>
      <c r="F28" s="6" t="s">
        <v>34</v>
      </c>
      <c r="G28" s="6"/>
      <c r="H28" s="4"/>
      <c r="I28" s="4" t="s">
        <v>147</v>
      </c>
      <c r="J28" s="4"/>
      <c r="K28" s="4"/>
      <c r="L28" s="4"/>
      <c r="M28" s="4"/>
      <c r="N28" s="4"/>
      <c r="O28" s="4"/>
      <c r="P28" s="4"/>
      <c r="Q28" s="4"/>
      <c r="R28" s="2" t="str">
        <f t="shared" si="1"/>
        <v>Missing Standard Survey Name (CR-QC-011)</v>
      </c>
    </row>
    <row r="29" spans="1:18" ht="30" x14ac:dyDescent="0.25">
      <c r="A29" s="4">
        <f t="shared" si="11"/>
        <v>12</v>
      </c>
      <c r="B29" s="4" t="s">
        <v>17</v>
      </c>
      <c r="C29" s="4" t="str">
        <f t="shared" si="12"/>
        <v>CR-QC-012</v>
      </c>
      <c r="D29" s="12" t="s">
        <v>54</v>
      </c>
      <c r="E29" s="11" t="s">
        <v>55</v>
      </c>
      <c r="F29" s="6" t="s">
        <v>34</v>
      </c>
      <c r="G29" s="6"/>
      <c r="H29" s="4"/>
      <c r="I29" s="4" t="s">
        <v>147</v>
      </c>
      <c r="J29" s="4"/>
      <c r="K29" s="4"/>
      <c r="L29" s="4"/>
      <c r="M29" s="4"/>
      <c r="N29" s="4"/>
      <c r="O29" s="4"/>
      <c r="P29" s="4"/>
      <c r="Q29" s="4"/>
      <c r="R29" s="2" t="str">
        <f t="shared" si="1"/>
        <v>Invalid Copied Leg Alias Name (CR-QC-012)</v>
      </c>
    </row>
    <row r="30" spans="1:18" ht="30" x14ac:dyDescent="0.25">
      <c r="A30" s="4">
        <f t="shared" si="11"/>
        <v>13</v>
      </c>
      <c r="B30" s="4" t="s">
        <v>17</v>
      </c>
      <c r="C30" s="4" t="str">
        <f t="shared" si="12"/>
        <v>CR-QC-013</v>
      </c>
      <c r="D30" s="12" t="s">
        <v>56</v>
      </c>
      <c r="E30" s="11" t="s">
        <v>57</v>
      </c>
      <c r="F30" s="6" t="s">
        <v>34</v>
      </c>
      <c r="G30" s="6"/>
      <c r="H30" s="4"/>
      <c r="I30" s="4" t="s">
        <v>147</v>
      </c>
      <c r="J30" s="4"/>
      <c r="K30" s="4"/>
      <c r="L30" s="4"/>
      <c r="M30" s="4"/>
      <c r="N30" s="4"/>
      <c r="O30" s="4"/>
      <c r="P30" s="4"/>
      <c r="Q30" s="4"/>
      <c r="R30" s="2" t="str">
        <f t="shared" si="1"/>
        <v>Cruise Leg Overlap (CR-QC-013)</v>
      </c>
    </row>
    <row r="31" spans="1:18" ht="30" x14ac:dyDescent="0.25">
      <c r="A31" s="4">
        <f t="shared" si="11"/>
        <v>14</v>
      </c>
      <c r="B31" s="4" t="s">
        <v>17</v>
      </c>
      <c r="C31" s="4" t="str">
        <f t="shared" ref="C31:C36" si="13">CONCATENATE("CR-QC-", REPT("0", 3-LEN(A31)), A31)</f>
        <v>CR-QC-014</v>
      </c>
      <c r="D31" s="12" t="s">
        <v>58</v>
      </c>
      <c r="E31" s="11" t="s">
        <v>59</v>
      </c>
      <c r="F31" s="6" t="s">
        <v>34</v>
      </c>
      <c r="G31" s="6"/>
      <c r="H31" s="4"/>
      <c r="I31" s="4" t="s">
        <v>147</v>
      </c>
      <c r="J31" s="4"/>
      <c r="K31" s="4"/>
      <c r="L31" s="4"/>
      <c r="M31" s="4"/>
      <c r="N31" s="4"/>
      <c r="O31" s="4"/>
      <c r="P31" s="4"/>
      <c r="Q31" s="4"/>
      <c r="R31" s="2" t="str">
        <f t="shared" si="1"/>
        <v>Vessel Leg Overlap (CR-QC-014)</v>
      </c>
    </row>
    <row r="32" spans="1:18" s="19" customFormat="1" x14ac:dyDescent="0.25">
      <c r="A32" s="18">
        <f t="shared" si="11"/>
        <v>15</v>
      </c>
      <c r="B32" s="18" t="s">
        <v>17</v>
      </c>
      <c r="C32" s="18" t="str">
        <f t="shared" si="13"/>
        <v>CR-QC-015</v>
      </c>
      <c r="D32" s="17" t="s">
        <v>77</v>
      </c>
      <c r="E32" s="17" t="s">
        <v>60</v>
      </c>
      <c r="F32" s="15" t="s">
        <v>70</v>
      </c>
      <c r="G32" s="15"/>
      <c r="H32" s="18"/>
      <c r="I32" s="18" t="s">
        <v>147</v>
      </c>
      <c r="J32" s="18"/>
      <c r="K32" s="18"/>
      <c r="L32" s="18"/>
      <c r="M32" s="18"/>
      <c r="N32" s="18"/>
      <c r="O32" s="18"/>
      <c r="P32" s="18"/>
      <c r="Q32" s="18"/>
      <c r="R32" s="19" t="str">
        <f t="shared" si="1"/>
        <v>Unusually High Leg Days at Sea (CR-QC-015)</v>
      </c>
    </row>
    <row r="33" spans="1:18" ht="30" x14ac:dyDescent="0.25">
      <c r="A33" s="4">
        <f t="shared" si="11"/>
        <v>16</v>
      </c>
      <c r="B33" s="4" t="s">
        <v>17</v>
      </c>
      <c r="C33" s="4" t="str">
        <f t="shared" si="13"/>
        <v>CR-QC-016</v>
      </c>
      <c r="D33" s="12" t="s">
        <v>61</v>
      </c>
      <c r="E33" s="11" t="s">
        <v>62</v>
      </c>
      <c r="F33" s="6" t="s">
        <v>34</v>
      </c>
      <c r="G33" s="6"/>
      <c r="H33" s="4"/>
      <c r="I33" s="4" t="s">
        <v>147</v>
      </c>
      <c r="J33" s="4"/>
      <c r="K33" s="4"/>
      <c r="L33" s="4"/>
      <c r="M33" s="4"/>
      <c r="N33" s="4"/>
      <c r="O33" s="4"/>
      <c r="P33" s="4"/>
      <c r="Q33" s="4"/>
      <c r="R33" s="2" t="str">
        <f t="shared" si="1"/>
        <v>Invalid Copied Leg Name (CR-QC-016)</v>
      </c>
    </row>
    <row r="34" spans="1:18" x14ac:dyDescent="0.25">
      <c r="A34" s="4">
        <f t="shared" si="11"/>
        <v>17</v>
      </c>
      <c r="B34" s="4" t="s">
        <v>17</v>
      </c>
      <c r="C34" s="4" t="str">
        <f t="shared" si="13"/>
        <v>CR-QC-017</v>
      </c>
      <c r="D34" s="12" t="s">
        <v>63</v>
      </c>
      <c r="E34" s="11" t="s">
        <v>64</v>
      </c>
      <c r="F34" s="6" t="s">
        <v>34</v>
      </c>
      <c r="G34" s="6"/>
      <c r="H34" s="4"/>
      <c r="I34" s="4" t="s">
        <v>147</v>
      </c>
      <c r="J34" s="4"/>
      <c r="K34" s="4"/>
      <c r="L34" s="4"/>
      <c r="M34" s="4"/>
      <c r="N34" s="4"/>
      <c r="O34" s="4"/>
      <c r="P34" s="4"/>
      <c r="Q34" s="4"/>
      <c r="R34" s="2" t="str">
        <f t="shared" si="1"/>
        <v>Invalid Leg Dates (CR-QC-017)</v>
      </c>
    </row>
    <row r="35" spans="1:18" s="19" customFormat="1" x14ac:dyDescent="0.25">
      <c r="A35" s="18">
        <f t="shared" si="11"/>
        <v>18</v>
      </c>
      <c r="B35" s="18" t="s">
        <v>17</v>
      </c>
      <c r="C35" s="18" t="str">
        <f t="shared" si="13"/>
        <v>CR-QC-018</v>
      </c>
      <c r="D35" s="17" t="s">
        <v>65</v>
      </c>
      <c r="E35" s="17" t="s">
        <v>237</v>
      </c>
      <c r="F35" s="15" t="s">
        <v>34</v>
      </c>
      <c r="G35" s="15"/>
      <c r="H35" s="18"/>
      <c r="I35" s="18" t="s">
        <v>147</v>
      </c>
      <c r="J35" s="18"/>
      <c r="K35" s="18"/>
      <c r="L35" s="18"/>
      <c r="M35" s="18"/>
      <c r="N35" s="18"/>
      <c r="O35" s="18"/>
      <c r="P35" s="18"/>
      <c r="Q35" s="18"/>
      <c r="R35" s="19" t="str">
        <f t="shared" si="1"/>
        <v>Invalid Leg Days at Sea (CR-QC-018)</v>
      </c>
    </row>
    <row r="36" spans="1:18" s="19" customFormat="1" x14ac:dyDescent="0.25">
      <c r="A36" s="18">
        <f t="shared" si="11"/>
        <v>19</v>
      </c>
      <c r="B36" s="18" t="s">
        <v>17</v>
      </c>
      <c r="C36" s="18" t="str">
        <f t="shared" si="13"/>
        <v>CR-QC-019</v>
      </c>
      <c r="D36" s="16" t="s">
        <v>67</v>
      </c>
      <c r="E36" s="16" t="s">
        <v>68</v>
      </c>
      <c r="F36" s="15" t="s">
        <v>70</v>
      </c>
      <c r="G36" s="15"/>
      <c r="H36" s="18"/>
      <c r="I36" s="18" t="s">
        <v>147</v>
      </c>
      <c r="J36" s="18"/>
      <c r="K36" s="18"/>
      <c r="L36" s="18"/>
      <c r="M36" s="18"/>
      <c r="N36" s="18"/>
      <c r="O36" s="18"/>
      <c r="P36" s="18"/>
      <c r="Q36" s="18"/>
      <c r="R36" s="19" t="str">
        <f t="shared" si="1"/>
        <v>Missing Leg Gear (CR-QC-019)</v>
      </c>
    </row>
    <row r="37" spans="1:18" s="19" customFormat="1" x14ac:dyDescent="0.25">
      <c r="A37" s="18">
        <f t="shared" si="11"/>
        <v>20</v>
      </c>
      <c r="B37" s="18" t="s">
        <v>17</v>
      </c>
      <c r="C37" s="18" t="str">
        <f t="shared" ref="C37" si="14">CONCATENATE("CR-QC-", REPT("0", 3-LEN(A37)), A37)</f>
        <v>CR-QC-020</v>
      </c>
      <c r="D37" s="16" t="s">
        <v>229</v>
      </c>
      <c r="E37" s="16" t="s">
        <v>230</v>
      </c>
      <c r="F37" s="15" t="s">
        <v>34</v>
      </c>
      <c r="G37" s="15"/>
      <c r="H37" s="18"/>
      <c r="I37" s="18" t="s">
        <v>147</v>
      </c>
      <c r="J37" s="18"/>
      <c r="K37" s="18"/>
      <c r="L37" s="18"/>
      <c r="M37" s="18"/>
      <c r="N37" s="18"/>
      <c r="O37" s="18"/>
      <c r="P37" s="18"/>
      <c r="Q37" s="18"/>
    </row>
    <row r="38" spans="1:18" s="19" customFormat="1" x14ac:dyDescent="0.25">
      <c r="A38" s="18">
        <f t="shared" si="11"/>
        <v>21</v>
      </c>
      <c r="B38" s="18" t="s">
        <v>17</v>
      </c>
      <c r="C38" s="18" t="str">
        <f t="shared" ref="C38" si="15">CONCATENATE("CR-QC-", REPT("0", 3-LEN(A38)), A38)</f>
        <v>CR-QC-021</v>
      </c>
      <c r="D38" s="16" t="s">
        <v>231</v>
      </c>
      <c r="E38" s="16" t="s">
        <v>233</v>
      </c>
      <c r="F38" s="15" t="s">
        <v>70</v>
      </c>
      <c r="G38" s="15"/>
      <c r="H38" s="18"/>
      <c r="I38" s="18" t="s">
        <v>147</v>
      </c>
      <c r="J38" s="18"/>
      <c r="K38" s="18"/>
      <c r="L38" s="18"/>
      <c r="M38" s="18"/>
      <c r="N38" s="18"/>
      <c r="O38" s="18"/>
      <c r="P38" s="18"/>
      <c r="Q38" s="18"/>
    </row>
    <row r="39" spans="1:18" s="19" customFormat="1" x14ac:dyDescent="0.25">
      <c r="A39" s="18">
        <f t="shared" si="11"/>
        <v>22</v>
      </c>
      <c r="B39" s="18" t="s">
        <v>17</v>
      </c>
      <c r="C39" s="18" t="str">
        <f t="shared" ref="C39" si="16">CONCATENATE("CR-QC-", REPT("0", 3-LEN(A39)), A39)</f>
        <v>CR-QC-022</v>
      </c>
      <c r="D39" s="16" t="s">
        <v>232</v>
      </c>
      <c r="E39" s="16" t="s">
        <v>234</v>
      </c>
      <c r="F39" s="15" t="s">
        <v>34</v>
      </c>
      <c r="G39" s="15"/>
      <c r="H39" s="18"/>
      <c r="I39" s="18" t="s">
        <v>147</v>
      </c>
      <c r="J39" s="18"/>
      <c r="K39" s="18"/>
      <c r="L39" s="18"/>
      <c r="M39" s="18"/>
      <c r="N39" s="18"/>
      <c r="O39" s="18"/>
      <c r="P39" s="18"/>
      <c r="Q39" s="18"/>
    </row>
    <row r="40" spans="1:18" ht="30" x14ac:dyDescent="0.25">
      <c r="A40" s="4">
        <v>1</v>
      </c>
      <c r="B40" s="4" t="s">
        <v>23</v>
      </c>
      <c r="C40" s="4" t="str">
        <f>CONCATENATE("CR-DMA-", REPT("0", 3-LEN(A40)), A40)</f>
        <v>CR-DMA-001</v>
      </c>
      <c r="D40" s="5" t="s">
        <v>24</v>
      </c>
      <c r="E40" s="6" t="s">
        <v>69</v>
      </c>
      <c r="F40" s="6" t="s">
        <v>14</v>
      </c>
      <c r="G40" s="6"/>
      <c r="H40" s="4"/>
      <c r="I40" s="4"/>
      <c r="J40" s="4"/>
      <c r="K40" s="4"/>
      <c r="L40" s="4"/>
      <c r="M40" s="4"/>
      <c r="N40" s="4"/>
      <c r="O40" s="4"/>
      <c r="P40" s="4"/>
      <c r="Q40" s="4"/>
      <c r="R40" s="2" t="str">
        <f t="shared" si="1"/>
        <v>QC Validation Issue Authentication (CR-DMA-001)</v>
      </c>
    </row>
    <row r="41" spans="1:18" ht="105" x14ac:dyDescent="0.25">
      <c r="A41" s="4">
        <f>A40+1</f>
        <v>2</v>
      </c>
      <c r="B41" s="4" t="s">
        <v>23</v>
      </c>
      <c r="C41" s="4" t="str">
        <f t="shared" ref="C41:C44" si="17">CONCATENATE("CR-DMA-", REPT("0", 3-LEN(A41)), A41)</f>
        <v>CR-DMA-002</v>
      </c>
      <c r="D41" s="5" t="s">
        <v>25</v>
      </c>
      <c r="E41" s="6" t="s">
        <v>93</v>
      </c>
      <c r="F41" s="6" t="s">
        <v>14</v>
      </c>
      <c r="G41" s="6"/>
      <c r="H41" s="4"/>
      <c r="I41" s="4"/>
      <c r="J41" s="4"/>
      <c r="K41" s="4"/>
      <c r="L41" s="4"/>
      <c r="M41" s="4"/>
      <c r="N41" s="4"/>
      <c r="O41" s="4"/>
      <c r="P41" s="4"/>
      <c r="Q41" s="4"/>
      <c r="R41" s="2" t="str">
        <f t="shared" si="1"/>
        <v>Validation Issue Annotation Policy (CR-DMA-002)</v>
      </c>
    </row>
    <row r="42" spans="1:18" s="3" customFormat="1" ht="45" x14ac:dyDescent="0.25">
      <c r="A42" s="7">
        <f>A41+1</f>
        <v>3</v>
      </c>
      <c r="B42" s="7" t="s">
        <v>23</v>
      </c>
      <c r="C42" s="7" t="str">
        <f t="shared" si="17"/>
        <v>CR-DMA-003</v>
      </c>
      <c r="D42" s="8" t="s">
        <v>26</v>
      </c>
      <c r="E42" s="8" t="s">
        <v>28</v>
      </c>
      <c r="F42" s="8" t="s">
        <v>14</v>
      </c>
      <c r="G42" s="8"/>
      <c r="H42" s="7"/>
      <c r="I42" s="7"/>
      <c r="J42" s="7"/>
      <c r="K42" s="7"/>
      <c r="L42" s="7"/>
      <c r="M42" s="7"/>
      <c r="N42" s="7"/>
      <c r="O42" s="7"/>
      <c r="P42" s="7"/>
      <c r="Q42" s="7"/>
      <c r="R42" s="2" t="str">
        <f t="shared" si="1"/>
        <v>Participant Authorization (CR-DMA-003)</v>
      </c>
    </row>
    <row r="43" spans="1:18" s="3" customFormat="1" ht="30" x14ac:dyDescent="0.25">
      <c r="A43" s="7">
        <f t="shared" ref="A43:A72" si="18">A42+1</f>
        <v>4</v>
      </c>
      <c r="B43" s="7" t="s">
        <v>23</v>
      </c>
      <c r="C43" s="7" t="str">
        <f t="shared" si="17"/>
        <v>CR-DMA-004</v>
      </c>
      <c r="D43" s="8" t="s">
        <v>31</v>
      </c>
      <c r="E43" s="8" t="s">
        <v>32</v>
      </c>
      <c r="F43" s="8" t="s">
        <v>14</v>
      </c>
      <c r="G43" s="8"/>
      <c r="H43" s="7"/>
      <c r="I43" s="7"/>
      <c r="J43" s="7"/>
      <c r="K43" s="7"/>
      <c r="L43" s="7"/>
      <c r="M43" s="7"/>
      <c r="N43" s="7"/>
      <c r="O43" s="7"/>
      <c r="P43" s="7"/>
      <c r="Q43" s="7"/>
      <c r="R43" s="2" t="str">
        <f t="shared" si="1"/>
        <v>Admin Data Manager Authorization (CR-DMA-004)</v>
      </c>
    </row>
    <row r="44" spans="1:18" s="3" customFormat="1" ht="45" x14ac:dyDescent="0.25">
      <c r="A44" s="7">
        <f t="shared" si="18"/>
        <v>5</v>
      </c>
      <c r="B44" s="7" t="s">
        <v>23</v>
      </c>
      <c r="C44" s="7" t="str">
        <f t="shared" si="17"/>
        <v>CR-DMA-005</v>
      </c>
      <c r="D44" s="8" t="s">
        <v>27</v>
      </c>
      <c r="E44" s="8" t="s">
        <v>29</v>
      </c>
      <c r="F44" s="8" t="s">
        <v>14</v>
      </c>
      <c r="G44" s="8"/>
      <c r="H44" s="7"/>
      <c r="I44" s="7"/>
      <c r="J44" s="7"/>
      <c r="K44" s="7"/>
      <c r="L44" s="7"/>
      <c r="M44" s="7"/>
      <c r="N44" s="7"/>
      <c r="O44" s="7"/>
      <c r="P44" s="7"/>
      <c r="Q44" s="7"/>
      <c r="R44" s="2" t="str">
        <f t="shared" si="1"/>
        <v>Chief Scientist Authorization (CR-DMA-005)</v>
      </c>
    </row>
    <row r="45" spans="1:18" s="3" customFormat="1" ht="45" x14ac:dyDescent="0.25">
      <c r="A45" s="7">
        <f t="shared" si="18"/>
        <v>6</v>
      </c>
      <c r="B45" s="7" t="s">
        <v>23</v>
      </c>
      <c r="C45" s="7" t="str">
        <f t="shared" ref="C45" si="19">CONCATENATE("CR-DMA-", REPT("0", 3-LEN(A45)), A45)</f>
        <v>CR-DMA-006</v>
      </c>
      <c r="D45" s="8" t="s">
        <v>30</v>
      </c>
      <c r="E45" s="8" t="s">
        <v>33</v>
      </c>
      <c r="F45" s="8" t="s">
        <v>14</v>
      </c>
      <c r="G45" s="8"/>
      <c r="H45" s="7"/>
      <c r="I45" s="7"/>
      <c r="J45" s="7"/>
      <c r="K45" s="7"/>
      <c r="L45" s="7"/>
      <c r="M45" s="7"/>
      <c r="N45" s="7"/>
      <c r="O45" s="7"/>
      <c r="P45" s="7"/>
      <c r="Q45" s="7"/>
      <c r="R45" s="2" t="str">
        <f t="shared" si="1"/>
        <v>Division Data Manager Authorization (CR-DMA-006)</v>
      </c>
    </row>
    <row r="46" spans="1:18" s="2" customFormat="1" ht="60" x14ac:dyDescent="0.25">
      <c r="A46" s="9">
        <f t="shared" si="18"/>
        <v>7</v>
      </c>
      <c r="B46" s="9" t="s">
        <v>23</v>
      </c>
      <c r="C46" s="9" t="str">
        <f>CONCATENATE("CR-DMA-", REPT("0", 3-LEN(A46)), A46)</f>
        <v>CR-DMA-007</v>
      </c>
      <c r="D46" s="6" t="s">
        <v>162</v>
      </c>
      <c r="E46" s="6" t="str">
        <f>CONCATENATE("The DVM is used to evaluate the defined QC validation criteria for a given Cruise data record and associated child records after the Cruise is successfully inserted or updated (to implement ",$C$16,").  The ", $D$120, " CDVM procedure is utilized to implement this functionality (", $C$120, ")")</f>
        <v>The DVM is used to evaluate the defined QC validation criteria for a given Cruise data record and associated child records after the Cruise is successfully inserted or updated (to implement CR-DB-015).  The CDVM Cruise Insertions/Updates CDVM procedure is utilized to implement this functionality (CR-DVM-006)</v>
      </c>
      <c r="F46" s="6" t="s">
        <v>14</v>
      </c>
      <c r="G46" s="6"/>
      <c r="H46" s="9"/>
      <c r="I46" s="9"/>
      <c r="J46" s="9"/>
      <c r="K46" s="9"/>
      <c r="L46" s="9"/>
      <c r="M46" s="9"/>
      <c r="N46" s="9"/>
      <c r="O46" s="9"/>
      <c r="P46" s="9"/>
      <c r="Q46" s="9"/>
      <c r="R46" s="2" t="str">
        <f t="shared" si="1"/>
        <v>Automated Cruise Data Validation Policy (CR-DMA-007)</v>
      </c>
    </row>
    <row r="47" spans="1:18" s="2" customFormat="1" ht="60" x14ac:dyDescent="0.25">
      <c r="A47" s="9">
        <f t="shared" si="18"/>
        <v>8</v>
      </c>
      <c r="B47" s="9" t="s">
        <v>23</v>
      </c>
      <c r="C47" s="9" t="str">
        <f t="shared" ref="C47:C48" si="20">CONCATENATE("CR-DMA-", REPT("0", 3-LEN(A47)), A47)</f>
        <v>CR-DMA-008</v>
      </c>
      <c r="D47" s="6" t="s">
        <v>168</v>
      </c>
      <c r="E47" s="6" t="str">
        <f>CONCATENATE("When a given Cruise is deleted using the CRDMA the corresponding DVM records are automatically purged, but are still available in the data history tracking package for accountability/auditing purposes (to implement ", $C$17, ").  The ", $D$121, " procedure is utilized to implement this functionality (", $C$121, ")")</f>
        <v>When a given Cruise is deleted using the CRDMA the corresponding DVM records are automatically purged, but are still available in the data history tracking package for accountability/auditing purposes (to implement CR-DB-016).  The CDVM Cruise Deletions procedure is utilized to implement this functionality (CR-DVM-007)</v>
      </c>
      <c r="F47" s="6" t="s">
        <v>14</v>
      </c>
      <c r="G47" s="6"/>
      <c r="H47" s="9"/>
      <c r="I47" s="9"/>
      <c r="J47" s="9"/>
      <c r="K47" s="9"/>
      <c r="L47" s="9"/>
      <c r="M47" s="9"/>
      <c r="N47" s="9"/>
      <c r="O47" s="9"/>
      <c r="P47" s="9"/>
      <c r="Q47" s="9"/>
      <c r="R47" s="2" t="str">
        <f t="shared" si="1"/>
        <v>Automated Cruise Deletion Data Validation Policy (CR-DMA-008)</v>
      </c>
    </row>
    <row r="48" spans="1:18" ht="30" x14ac:dyDescent="0.25">
      <c r="A48" s="4">
        <f t="shared" si="18"/>
        <v>9</v>
      </c>
      <c r="B48" s="4" t="s">
        <v>23</v>
      </c>
      <c r="C48" s="4" t="str">
        <f t="shared" si="20"/>
        <v>CR-DMA-009</v>
      </c>
      <c r="D48" s="5" t="s">
        <v>100</v>
      </c>
      <c r="E48" s="6" t="s">
        <v>102</v>
      </c>
      <c r="F48" s="6" t="s">
        <v>14</v>
      </c>
      <c r="G48" s="6"/>
      <c r="H48" s="4"/>
      <c r="I48" s="4"/>
      <c r="J48" s="4"/>
      <c r="K48" s="4"/>
      <c r="L48" s="4"/>
      <c r="M48" s="4"/>
      <c r="N48" s="4"/>
      <c r="O48" s="4"/>
      <c r="P48" s="4"/>
      <c r="Q48" s="4"/>
      <c r="R48" s="2" t="str">
        <f t="shared" si="1"/>
        <v>Validation Issue Display Policy (CR-DMA-009)</v>
      </c>
    </row>
    <row r="49" spans="1:18" ht="30" x14ac:dyDescent="0.25">
      <c r="A49" s="4">
        <f t="shared" si="18"/>
        <v>10</v>
      </c>
      <c r="B49" s="4" t="s">
        <v>23</v>
      </c>
      <c r="C49" s="4" t="str">
        <f t="shared" ref="C49:C51" si="21">CONCATENATE("CR-DMA-", REPT("0", 3-LEN(A49)), A49)</f>
        <v>CR-DMA-010</v>
      </c>
      <c r="D49" s="5" t="s">
        <v>103</v>
      </c>
      <c r="E49" s="6" t="s">
        <v>104</v>
      </c>
      <c r="F49" s="6" t="s">
        <v>14</v>
      </c>
      <c r="G49" s="6"/>
      <c r="H49" s="4"/>
      <c r="I49" s="4"/>
      <c r="J49" s="4"/>
      <c r="K49" s="4"/>
      <c r="L49" s="4"/>
      <c r="M49" s="4"/>
      <c r="N49" s="4"/>
      <c r="O49" s="4"/>
      <c r="P49" s="4"/>
      <c r="Q49" s="4"/>
      <c r="R49" s="2" t="str">
        <f t="shared" si="1"/>
        <v>Validation Issue Record Policy (CR-DMA-010)</v>
      </c>
    </row>
    <row r="50" spans="1:18" s="22" customFormat="1" x14ac:dyDescent="0.25">
      <c r="A50" s="20">
        <f t="shared" si="18"/>
        <v>11</v>
      </c>
      <c r="B50" s="20" t="s">
        <v>23</v>
      </c>
      <c r="C50" s="20" t="str">
        <f t="shared" si="21"/>
        <v>CR-DMA-011</v>
      </c>
      <c r="D50" s="21"/>
      <c r="E50" s="21"/>
      <c r="F50" s="21"/>
      <c r="G50" s="21"/>
      <c r="H50" s="20"/>
      <c r="I50" s="20"/>
      <c r="J50" s="20"/>
      <c r="K50" s="20"/>
      <c r="L50" s="20"/>
      <c r="M50" s="20"/>
      <c r="N50" s="20"/>
      <c r="O50" s="20"/>
      <c r="P50" s="20"/>
      <c r="Q50" s="20"/>
      <c r="R50" s="22" t="str">
        <f t="shared" si="1"/>
        <v xml:space="preserve"> (CR-DMA-011)</v>
      </c>
    </row>
    <row r="51" spans="1:18" ht="45" x14ac:dyDescent="0.25">
      <c r="A51" s="4">
        <f>A50+1</f>
        <v>12</v>
      </c>
      <c r="B51" s="4" t="s">
        <v>23</v>
      </c>
      <c r="C51" s="4" t="str">
        <f t="shared" si="21"/>
        <v>CR-DMA-012</v>
      </c>
      <c r="D51" s="5" t="s">
        <v>107</v>
      </c>
      <c r="E51" s="6" t="s">
        <v>238</v>
      </c>
      <c r="F51" s="6" t="s">
        <v>14</v>
      </c>
      <c r="G51" s="6"/>
      <c r="H51" s="4"/>
      <c r="I51" s="4"/>
      <c r="J51" s="4"/>
      <c r="K51" s="4"/>
      <c r="L51" s="4"/>
      <c r="M51" s="4"/>
      <c r="N51" s="4"/>
      <c r="O51" s="4"/>
      <c r="P51" s="4"/>
      <c r="Q51" s="4"/>
      <c r="R51" s="2" t="str">
        <f t="shared" si="1"/>
        <v>Validation Issue Application Link Policy (CR-DMA-012)</v>
      </c>
    </row>
    <row r="52" spans="1:18" s="2" customFormat="1" ht="60" x14ac:dyDescent="0.25">
      <c r="A52" s="9">
        <f t="shared" si="18"/>
        <v>13</v>
      </c>
      <c r="B52" s="9" t="s">
        <v>23</v>
      </c>
      <c r="C52" s="9" t="str">
        <f t="shared" ref="C52:C54" si="22">CONCATENATE("CR-DMA-", REPT("0", 3-LEN(A52)), A52)</f>
        <v>CR-DMA-013</v>
      </c>
      <c r="D52" s="6" t="s">
        <v>165</v>
      </c>
      <c r="E52" s="6" t="str">
        <f>CONCATENATE("To ensure the DVM information is kept up-to-date, when a Cruise Leg is successfully inserted into the database using the CRDMA the overlapping cruises are re-evaluated with the DVM (to implement ",$C$13, ").  The ", $D$116, " procedure is utilized to implement this functionality (", $C$116, ")")</f>
        <v>To ensure the DVM information is kept up-to-date, when a Cruise Leg is successfully inserted into the database using the CRDMA the overlapping cruises are re-evaluated with the DVM (to implement CR-DB-012).  The CDVM Cruise Leg Insertion procedure is utilized to implement this functionality (CR-DVM-002)</v>
      </c>
      <c r="F52" s="6" t="s">
        <v>14</v>
      </c>
      <c r="G52" s="6"/>
      <c r="H52" s="9"/>
      <c r="I52" s="9"/>
      <c r="J52" s="9"/>
      <c r="K52" s="9"/>
      <c r="L52" s="9"/>
      <c r="M52" s="9"/>
      <c r="N52" s="9"/>
      <c r="O52" s="9"/>
      <c r="P52" s="9"/>
      <c r="Q52" s="9"/>
      <c r="R52" s="2" t="str">
        <f t="shared" si="1"/>
        <v>Automated Cruise Leg Insertion Data Validation Policy (CR-DMA-013)</v>
      </c>
    </row>
    <row r="53" spans="1:18" s="2" customFormat="1" ht="90" x14ac:dyDescent="0.25">
      <c r="A53" s="9">
        <f t="shared" si="18"/>
        <v>14</v>
      </c>
      <c r="B53" s="9" t="s">
        <v>23</v>
      </c>
      <c r="C53" s="9" t="str">
        <f t="shared" si="22"/>
        <v>CR-DMA-014</v>
      </c>
      <c r="D53" s="6" t="s">
        <v>163</v>
      </c>
      <c r="E53" s="6" t="str">
        <f>CONCATENATE("To ensure the DVM information is kept up-to-date, when a Cruise Leg is updated in the database using the CRDMA the overlapping"," cruises are identified before and after the update and those previous/new overlapping cruises are re-evaluated with the DVM (to implement ", $C$14, ").  The ", $D$117, " procedure (",$C$117, ") and ", $D$118, " procedure (", $C$118, ") are utilized to implement this functionality")</f>
        <v>To ensure the DVM information is kept up-to-date, when a Cruise Leg is updated in the database using the CRDMA the overlapping cruises are identified before and after the update and those previous/new overlapping cruises are re-evaluated with the DVM (to implement CR-DB-013).  The CDVM Cruise Leg Pre Update procedure (CR-DVM-003) and CDVM Cruise Leg Post Update procedure (CR-DVM-004) are utilized to implement this functionality</v>
      </c>
      <c r="F53" s="6" t="s">
        <v>14</v>
      </c>
      <c r="G53" s="6"/>
      <c r="H53" s="9"/>
      <c r="I53" s="9"/>
      <c r="J53" s="9"/>
      <c r="K53" s="9"/>
      <c r="L53" s="9"/>
      <c r="M53" s="9"/>
      <c r="N53" s="9"/>
      <c r="O53" s="9"/>
      <c r="P53" s="9"/>
      <c r="Q53" s="9"/>
      <c r="R53" s="2" t="str">
        <f t="shared" si="1"/>
        <v>Automated Cruise Leg Update Data Validation Policy (CR-DMA-014)</v>
      </c>
    </row>
    <row r="54" spans="1:18" s="2" customFormat="1" ht="75" x14ac:dyDescent="0.25">
      <c r="A54" s="9">
        <f t="shared" si="18"/>
        <v>15</v>
      </c>
      <c r="B54" s="9" t="s">
        <v>23</v>
      </c>
      <c r="C54" s="9" t="str">
        <f t="shared" si="22"/>
        <v>CR-DMA-015</v>
      </c>
      <c r="D54" s="6" t="s">
        <v>164</v>
      </c>
      <c r="E54" s="6" t="str">
        <f>CONCATENATE("To ensure the DVM information is kept up-to-date, when a Cruise Leg is deleted from the database the overlapping cruises are identified"," before the deletion and then the associated Cruise as well as any previously overlapping cruises are re-evaluated with the DVM (to implement ", $C$15, ").  The ", $D$119, " procedure is utilized to implement this functionality (", $C$119, ")")</f>
        <v>To ensure the DVM information is kept up-to-date, when a Cruise Leg is deleted from the database the overlapping cruises are identified before the deletion and then the associated Cruise as well as any previously overlapping cruises are re-evaluated with the DVM (to implement CR-DB-014).  The CDVM Cruise Leg Deletions procedure is utilized to implement this functionality (CR-DVM-005)</v>
      </c>
      <c r="F54" s="6" t="s">
        <v>14</v>
      </c>
      <c r="G54" s="6"/>
      <c r="H54" s="9"/>
      <c r="I54" s="9"/>
      <c r="J54" s="9"/>
      <c r="K54" s="9"/>
      <c r="L54" s="9"/>
      <c r="M54" s="9"/>
      <c r="N54" s="9"/>
      <c r="O54" s="9"/>
      <c r="P54" s="9"/>
      <c r="Q54" s="9"/>
      <c r="R54" s="2" t="str">
        <f t="shared" si="1"/>
        <v>Automated Cruise Leg Deletion Data Validation Policy (CR-DMA-015)</v>
      </c>
    </row>
    <row r="55" spans="1:18" s="2" customFormat="1" ht="60" x14ac:dyDescent="0.25">
      <c r="A55" s="9">
        <f t="shared" si="18"/>
        <v>16</v>
      </c>
      <c r="B55" s="9" t="s">
        <v>23</v>
      </c>
      <c r="C55" s="9" t="str">
        <f t="shared" ref="C55:C56" si="23">CONCATENATE("CR-DMA-", REPT("0", 3-LEN(A55)), A55)</f>
        <v>CR-DMA-016</v>
      </c>
      <c r="D55" s="6" t="s">
        <v>200</v>
      </c>
      <c r="E55" s="6" t="s">
        <v>207</v>
      </c>
      <c r="F55" s="6" t="s">
        <v>14</v>
      </c>
      <c r="R55" s="2" t="str">
        <f t="shared" si="1"/>
        <v>Copy Cruise (CR-DMA-016)</v>
      </c>
    </row>
    <row r="56" spans="1:18" s="2" customFormat="1" ht="60" x14ac:dyDescent="0.25">
      <c r="A56" s="9">
        <f t="shared" si="18"/>
        <v>17</v>
      </c>
      <c r="B56" s="9" t="s">
        <v>23</v>
      </c>
      <c r="C56" s="9" t="str">
        <f t="shared" si="23"/>
        <v>CR-DMA-017</v>
      </c>
      <c r="D56" s="6" t="s">
        <v>199</v>
      </c>
      <c r="E56" s="6" t="s">
        <v>208</v>
      </c>
      <c r="F56" s="6" t="s">
        <v>14</v>
      </c>
      <c r="R56" s="2" t="str">
        <f t="shared" si="1"/>
        <v>Copy Cruise Leg (CR-DMA-017)</v>
      </c>
    </row>
    <row r="57" spans="1:18" s="2" customFormat="1" ht="60" x14ac:dyDescent="0.25">
      <c r="A57" s="9">
        <f t="shared" si="18"/>
        <v>18</v>
      </c>
      <c r="B57" s="9" t="s">
        <v>23</v>
      </c>
      <c r="C57" s="9" t="str">
        <f t="shared" ref="C57" si="24">CONCATENATE("CR-DMA-", REPT("0", 3-LEN(A57)), A57)</f>
        <v>CR-DMA-018</v>
      </c>
      <c r="D57" s="6" t="s">
        <v>201</v>
      </c>
      <c r="E57" s="6" t="str">
        <f>CONCATENATE("The CRDMA provides a method for creating a ""Deep Copy"" of a given Cruise and all associated attributes, Cruise Legs, and associated Cruise Leg attributes (CDVM implementation: ", $C$114, ") so they can be modified to streamline the process of creating a new Cruise that is similar to an existing one")</f>
        <v>The CRDMA provides a method for creating a "Deep Copy" of a given Cruise and all associated attributes, Cruise Legs, and associated Cruise Leg attributes (CDVM implementation: CR-PKG-007) so they can be modified to streamline the process of creating a new Cruise that is similar to an existing one</v>
      </c>
      <c r="F57" s="6" t="s">
        <v>14</v>
      </c>
      <c r="R57" s="2" t="str">
        <f t="shared" si="1"/>
        <v>Deep Copy Cruise (CR-DMA-018)</v>
      </c>
    </row>
    <row r="58" spans="1:18" ht="45" x14ac:dyDescent="0.25">
      <c r="A58" s="4">
        <v>1</v>
      </c>
      <c r="B58" s="4" t="s">
        <v>92</v>
      </c>
      <c r="C58" s="4" t="str">
        <f>CONCATENATE("CR-QA-", REPT("0", 3-LEN(A58)), A58)</f>
        <v>CR-QA-001</v>
      </c>
      <c r="D58" s="6" t="s">
        <v>78</v>
      </c>
      <c r="E58" s="6" t="s">
        <v>74</v>
      </c>
      <c r="F58" s="6" t="s">
        <v>34</v>
      </c>
      <c r="G58" s="6"/>
      <c r="H58" s="4"/>
      <c r="I58" s="4"/>
      <c r="J58" s="4"/>
      <c r="K58" s="4"/>
      <c r="L58" s="4"/>
      <c r="M58" s="4"/>
      <c r="N58" s="4"/>
      <c r="O58" s="4"/>
      <c r="P58" s="4"/>
      <c r="Q58" s="4"/>
      <c r="R58" s="2" t="str">
        <f t="shared" si="1"/>
        <v>Data QA: Invalid Cruise Name (CR-QA-001)</v>
      </c>
    </row>
    <row r="59" spans="1:18" ht="30" x14ac:dyDescent="0.25">
      <c r="A59" s="4">
        <f t="shared" si="18"/>
        <v>2</v>
      </c>
      <c r="B59" s="4" t="s">
        <v>92</v>
      </c>
      <c r="C59" s="4" t="str">
        <f t="shared" ref="C59:C70" si="25">CONCATENATE("CR-QA-", REPT("0", 3-LEN(A59)), A59)</f>
        <v>CR-QA-002</v>
      </c>
      <c r="D59" s="12" t="s">
        <v>79</v>
      </c>
      <c r="E59" s="11" t="s">
        <v>47</v>
      </c>
      <c r="F59" s="6" t="s">
        <v>34</v>
      </c>
      <c r="G59" s="6"/>
      <c r="H59" s="4"/>
      <c r="I59" s="4"/>
      <c r="J59" s="4"/>
      <c r="K59" s="4"/>
      <c r="L59" s="4"/>
      <c r="M59" s="4"/>
      <c r="N59" s="4"/>
      <c r="O59" s="4"/>
      <c r="P59" s="4"/>
      <c r="Q59" s="4"/>
      <c r="R59" s="2" t="str">
        <f t="shared" si="1"/>
        <v>Data QA: Invalid Copied Cruise Name (CR-QA-002)</v>
      </c>
    </row>
    <row r="60" spans="1:18" x14ac:dyDescent="0.25">
      <c r="A60" s="4">
        <f t="shared" si="18"/>
        <v>3</v>
      </c>
      <c r="B60" s="4" t="s">
        <v>92</v>
      </c>
      <c r="C60" s="4" t="str">
        <f t="shared" si="25"/>
        <v>CR-QA-003</v>
      </c>
      <c r="D60" s="12" t="s">
        <v>80</v>
      </c>
      <c r="E60" s="12" t="s">
        <v>51</v>
      </c>
      <c r="F60" s="6" t="s">
        <v>70</v>
      </c>
      <c r="G60" s="6"/>
      <c r="H60" s="4"/>
      <c r="I60" s="4"/>
      <c r="J60" s="4"/>
      <c r="K60" s="4"/>
      <c r="L60" s="4"/>
      <c r="M60" s="4"/>
      <c r="N60" s="4"/>
      <c r="O60" s="4"/>
      <c r="P60" s="4"/>
      <c r="Q60" s="4"/>
      <c r="R60" s="2" t="str">
        <f t="shared" si="1"/>
        <v>Data QA: Missing Cruise Primary Survey Category (CR-QA-003)</v>
      </c>
    </row>
    <row r="61" spans="1:18" ht="30" x14ac:dyDescent="0.25">
      <c r="A61" s="4">
        <f t="shared" si="18"/>
        <v>4</v>
      </c>
      <c r="B61" s="4" t="s">
        <v>92</v>
      </c>
      <c r="C61" s="4" t="str">
        <f t="shared" si="25"/>
        <v>CR-QA-004</v>
      </c>
      <c r="D61" s="12" t="s">
        <v>81</v>
      </c>
      <c r="E61" s="11" t="s">
        <v>53</v>
      </c>
      <c r="F61" s="6" t="s">
        <v>34</v>
      </c>
      <c r="G61" s="6"/>
      <c r="H61" s="4"/>
      <c r="I61" s="4"/>
      <c r="J61" s="4"/>
      <c r="K61" s="4"/>
      <c r="L61" s="4"/>
      <c r="M61" s="4"/>
      <c r="N61" s="4"/>
      <c r="O61" s="4"/>
      <c r="P61" s="4"/>
      <c r="Q61" s="4"/>
      <c r="R61" s="2" t="str">
        <f t="shared" si="1"/>
        <v>Data QA: Missing Standard Survey Name (CR-QA-004)</v>
      </c>
    </row>
    <row r="62" spans="1:18" ht="30" x14ac:dyDescent="0.25">
      <c r="A62" s="4">
        <f t="shared" si="18"/>
        <v>5</v>
      </c>
      <c r="B62" s="4" t="s">
        <v>92</v>
      </c>
      <c r="C62" s="4" t="str">
        <f t="shared" si="25"/>
        <v>CR-QA-005</v>
      </c>
      <c r="D62" s="12" t="s">
        <v>82</v>
      </c>
      <c r="E62" s="11" t="s">
        <v>55</v>
      </c>
      <c r="F62" s="6" t="s">
        <v>34</v>
      </c>
      <c r="G62" s="6"/>
      <c r="H62" s="4"/>
      <c r="I62" s="4"/>
      <c r="J62" s="4"/>
      <c r="K62" s="4"/>
      <c r="L62" s="4"/>
      <c r="M62" s="4"/>
      <c r="N62" s="4"/>
      <c r="O62" s="4"/>
      <c r="P62" s="4"/>
      <c r="Q62" s="4"/>
      <c r="R62" s="2" t="str">
        <f t="shared" si="1"/>
        <v>Data QA: Invalid Copied Leg Alias Name (CR-QA-005)</v>
      </c>
    </row>
    <row r="63" spans="1:18" ht="30" x14ac:dyDescent="0.25">
      <c r="A63" s="4">
        <f t="shared" si="18"/>
        <v>6</v>
      </c>
      <c r="B63" s="4" t="s">
        <v>92</v>
      </c>
      <c r="C63" s="4" t="str">
        <f t="shared" si="25"/>
        <v>CR-QA-006</v>
      </c>
      <c r="D63" s="12" t="s">
        <v>83</v>
      </c>
      <c r="E63" s="11" t="s">
        <v>57</v>
      </c>
      <c r="F63" s="6" t="s">
        <v>34</v>
      </c>
      <c r="G63" s="6"/>
      <c r="H63" s="4"/>
      <c r="I63" s="4"/>
      <c r="J63" s="4"/>
      <c r="K63" s="4"/>
      <c r="L63" s="4"/>
      <c r="M63" s="4"/>
      <c r="N63" s="4"/>
      <c r="O63" s="4"/>
      <c r="P63" s="4"/>
      <c r="Q63" s="4"/>
      <c r="R63" s="2" t="str">
        <f t="shared" si="1"/>
        <v>Data QA: Cruise Leg Overlap (CR-QA-006)</v>
      </c>
    </row>
    <row r="64" spans="1:18" s="2" customFormat="1" ht="30" x14ac:dyDescent="0.25">
      <c r="A64" s="4">
        <f t="shared" si="18"/>
        <v>7</v>
      </c>
      <c r="B64" s="4" t="s">
        <v>92</v>
      </c>
      <c r="C64" s="4" t="str">
        <f t="shared" si="25"/>
        <v>CR-QA-007</v>
      </c>
      <c r="D64" s="12" t="s">
        <v>84</v>
      </c>
      <c r="E64" s="11" t="s">
        <v>59</v>
      </c>
      <c r="F64" s="6" t="s">
        <v>34</v>
      </c>
      <c r="G64" s="6"/>
      <c r="H64" s="9"/>
      <c r="I64" s="9"/>
      <c r="J64" s="9"/>
      <c r="K64" s="9"/>
      <c r="L64" s="9"/>
      <c r="M64" s="9"/>
      <c r="N64" s="9"/>
      <c r="O64" s="9"/>
      <c r="P64" s="9"/>
      <c r="Q64" s="9"/>
      <c r="R64" s="2" t="str">
        <f t="shared" si="1"/>
        <v>Data QA: Vessel Leg Overlap (CR-QA-007)</v>
      </c>
    </row>
    <row r="65" spans="1:18" x14ac:dyDescent="0.25">
      <c r="A65" s="4">
        <f t="shared" si="18"/>
        <v>8</v>
      </c>
      <c r="B65" s="4" t="s">
        <v>92</v>
      </c>
      <c r="C65" s="4" t="str">
        <f t="shared" si="25"/>
        <v>CR-QA-008</v>
      </c>
      <c r="D65" s="11" t="s">
        <v>85</v>
      </c>
      <c r="E65" s="11" t="s">
        <v>60</v>
      </c>
      <c r="F65" s="6" t="s">
        <v>70</v>
      </c>
      <c r="G65" s="6"/>
      <c r="H65" s="4"/>
      <c r="I65" s="4"/>
      <c r="J65" s="4"/>
      <c r="K65" s="4"/>
      <c r="L65" s="4"/>
      <c r="M65" s="4"/>
      <c r="N65" s="4"/>
      <c r="O65" s="4"/>
      <c r="P65" s="4"/>
      <c r="Q65" s="4"/>
      <c r="R65" s="2" t="str">
        <f t="shared" si="1"/>
        <v>Data QA: Unusually High Leg Days at Sea (CR-QA-008)</v>
      </c>
    </row>
    <row r="66" spans="1:18" ht="30" x14ac:dyDescent="0.25">
      <c r="A66" s="4">
        <f t="shared" si="18"/>
        <v>9</v>
      </c>
      <c r="B66" s="4" t="s">
        <v>92</v>
      </c>
      <c r="C66" s="4" t="str">
        <f t="shared" si="25"/>
        <v>CR-QA-009</v>
      </c>
      <c r="D66" s="12" t="s">
        <v>86</v>
      </c>
      <c r="E66" s="11" t="s">
        <v>62</v>
      </c>
      <c r="F66" s="6" t="s">
        <v>34</v>
      </c>
      <c r="G66" s="6"/>
      <c r="H66" s="4"/>
      <c r="I66" s="4"/>
      <c r="J66" s="4"/>
      <c r="K66" s="4"/>
      <c r="L66" s="4"/>
      <c r="M66" s="4"/>
      <c r="N66" s="4"/>
      <c r="O66" s="4"/>
      <c r="P66" s="4"/>
      <c r="Q66" s="4"/>
      <c r="R66" s="2" t="str">
        <f t="shared" si="1"/>
        <v>Data QA: Invalid Copied Leg Name (CR-QA-009)</v>
      </c>
    </row>
    <row r="67" spans="1:18" x14ac:dyDescent="0.25">
      <c r="A67" s="4">
        <f t="shared" si="18"/>
        <v>10</v>
      </c>
      <c r="B67" s="4" t="s">
        <v>92</v>
      </c>
      <c r="C67" s="4" t="str">
        <f t="shared" si="25"/>
        <v>CR-QA-010</v>
      </c>
      <c r="D67" s="12" t="s">
        <v>87</v>
      </c>
      <c r="E67" s="11" t="s">
        <v>64</v>
      </c>
      <c r="F67" s="6" t="s">
        <v>34</v>
      </c>
      <c r="G67" s="6"/>
      <c r="H67" s="4"/>
      <c r="I67" s="4"/>
      <c r="J67" s="4"/>
      <c r="K67" s="4"/>
      <c r="L67" s="4"/>
      <c r="M67" s="4"/>
      <c r="N67" s="4"/>
      <c r="O67" s="4"/>
      <c r="P67" s="4"/>
      <c r="Q67" s="4"/>
      <c r="R67" s="2" t="str">
        <f t="shared" si="1"/>
        <v>Data QA: Invalid Leg Dates (CR-QA-010)</v>
      </c>
    </row>
    <row r="68" spans="1:18" x14ac:dyDescent="0.25">
      <c r="A68" s="4">
        <f t="shared" si="18"/>
        <v>11</v>
      </c>
      <c r="B68" s="4" t="s">
        <v>92</v>
      </c>
      <c r="C68" s="4" t="str">
        <f t="shared" si="25"/>
        <v>CR-QA-011</v>
      </c>
      <c r="D68" s="11" t="s">
        <v>88</v>
      </c>
      <c r="E68" s="11" t="s">
        <v>66</v>
      </c>
      <c r="F68" s="6" t="s">
        <v>34</v>
      </c>
      <c r="G68" s="6"/>
      <c r="H68" s="4"/>
      <c r="I68" s="4"/>
      <c r="J68" s="4"/>
      <c r="K68" s="4"/>
      <c r="L68" s="4"/>
      <c r="M68" s="4"/>
      <c r="N68" s="4"/>
      <c r="O68" s="4"/>
      <c r="P68" s="4"/>
      <c r="Q68" s="4"/>
      <c r="R68" s="2" t="str">
        <f t="shared" si="1"/>
        <v>Data QA: Invalid Leg Days at Sea (CR-QA-011)</v>
      </c>
    </row>
    <row r="69" spans="1:18" x14ac:dyDescent="0.25">
      <c r="A69" s="4">
        <f t="shared" si="18"/>
        <v>12</v>
      </c>
      <c r="B69" s="4" t="s">
        <v>92</v>
      </c>
      <c r="C69" s="4" t="str">
        <f t="shared" si="25"/>
        <v>CR-QA-012</v>
      </c>
      <c r="D69" s="12" t="s">
        <v>89</v>
      </c>
      <c r="E69" s="12" t="s">
        <v>68</v>
      </c>
      <c r="F69" s="6" t="s">
        <v>70</v>
      </c>
      <c r="G69" s="6"/>
      <c r="H69" s="4"/>
      <c r="I69" s="4"/>
      <c r="J69" s="4"/>
      <c r="K69" s="4"/>
      <c r="L69" s="4"/>
      <c r="M69" s="4"/>
      <c r="N69" s="4"/>
      <c r="O69" s="4"/>
      <c r="P69" s="4"/>
      <c r="Q69" s="4"/>
      <c r="R69" s="2" t="str">
        <f t="shared" si="1"/>
        <v>Data QA: Missing Leg Gear (CR-QA-012)</v>
      </c>
    </row>
    <row r="70" spans="1:18" x14ac:dyDescent="0.25">
      <c r="A70" s="4">
        <f t="shared" si="18"/>
        <v>13</v>
      </c>
      <c r="B70" s="4" t="s">
        <v>92</v>
      </c>
      <c r="C70" s="4" t="str">
        <f t="shared" si="25"/>
        <v>CR-QA-013</v>
      </c>
      <c r="D70" s="12" t="s">
        <v>90</v>
      </c>
      <c r="E70" s="6" t="s">
        <v>91</v>
      </c>
      <c r="F70" s="6" t="s">
        <v>34</v>
      </c>
      <c r="G70" s="6"/>
      <c r="H70" s="4"/>
      <c r="I70" s="4"/>
      <c r="J70" s="4"/>
      <c r="K70" s="4"/>
      <c r="L70" s="4"/>
      <c r="M70" s="4"/>
      <c r="N70" s="4"/>
      <c r="O70" s="4"/>
      <c r="P70" s="4"/>
      <c r="Q70" s="4"/>
      <c r="R70" s="2" t="str">
        <f t="shared" si="1"/>
        <v>Data QA: Unique Leg Alias Name (CR-QA-013)</v>
      </c>
    </row>
    <row r="71" spans="1:18" s="2" customFormat="1" x14ac:dyDescent="0.25">
      <c r="A71" s="9">
        <f t="shared" si="18"/>
        <v>14</v>
      </c>
      <c r="B71" s="9" t="s">
        <v>92</v>
      </c>
      <c r="C71" s="9" t="str">
        <f t="shared" ref="C71:C72" si="26">CONCATENATE("CR-QA-", REPT("0", 3-LEN(A71)), A71)</f>
        <v>CR-QA-014</v>
      </c>
      <c r="D71" s="12" t="s">
        <v>169</v>
      </c>
      <c r="E71" s="6" t="s">
        <v>171</v>
      </c>
      <c r="F71" s="6" t="s">
        <v>34</v>
      </c>
      <c r="G71" s="6"/>
      <c r="H71" s="9"/>
      <c r="I71" s="9"/>
      <c r="J71" s="9"/>
      <c r="K71" s="9"/>
      <c r="L71" s="9"/>
      <c r="M71" s="9"/>
      <c r="N71" s="9"/>
      <c r="O71" s="9"/>
      <c r="P71" s="9"/>
      <c r="Q71" s="9"/>
      <c r="R71" s="2" t="str">
        <f t="shared" si="1"/>
        <v>Data QA: Cruise Deletion (CR-QA-014)</v>
      </c>
    </row>
    <row r="72" spans="1:18" s="2" customFormat="1" x14ac:dyDescent="0.25">
      <c r="A72" s="9">
        <f t="shared" si="18"/>
        <v>15</v>
      </c>
      <c r="B72" s="9" t="s">
        <v>92</v>
      </c>
      <c r="C72" s="9" t="str">
        <f t="shared" si="26"/>
        <v>CR-QA-015</v>
      </c>
      <c r="D72" s="12" t="s">
        <v>170</v>
      </c>
      <c r="E72" s="6" t="s">
        <v>172</v>
      </c>
      <c r="F72" s="6" t="s">
        <v>34</v>
      </c>
      <c r="G72" s="6"/>
      <c r="H72" s="9"/>
      <c r="I72" s="9"/>
      <c r="J72" s="9"/>
      <c r="K72" s="9"/>
      <c r="L72" s="9"/>
      <c r="M72" s="9"/>
      <c r="N72" s="9"/>
      <c r="O72" s="9"/>
      <c r="P72" s="9"/>
      <c r="Q72" s="9"/>
      <c r="R72" s="2" t="str">
        <f t="shared" si="1"/>
        <v>Data QA: Cruise Leg Deletion (CR-QA-015)</v>
      </c>
    </row>
    <row r="73" spans="1:18" x14ac:dyDescent="0.25">
      <c r="A73">
        <v>1</v>
      </c>
      <c r="B73" s="4" t="s">
        <v>137</v>
      </c>
      <c r="C73" s="9" t="str">
        <f t="shared" ref="C73" si="27">CONCATENATE("CR-PKG-ERR-", REPT("0", 3-LEN(A73)), A73)</f>
        <v>CR-PKG-ERR-001</v>
      </c>
      <c r="D73" s="12" t="s">
        <v>139</v>
      </c>
      <c r="E73" s="14" t="s">
        <v>155</v>
      </c>
      <c r="F73" s="6" t="s">
        <v>34</v>
      </c>
      <c r="G73" s="2">
        <v>-20601</v>
      </c>
      <c r="H73" s="2"/>
      <c r="I73" s="2" t="s">
        <v>147</v>
      </c>
      <c r="R73" s="2" t="str">
        <f t="shared" ref="R73:R136" si="28">CONCATENATE(D73, " (", C73, ")")</f>
        <v>Deep Copy - Required Parameters are Blank (CR-PKG-ERR-001)</v>
      </c>
    </row>
    <row r="74" spans="1:18" x14ac:dyDescent="0.25">
      <c r="A74">
        <f t="shared" ref="A74:A83" si="29">A73+1</f>
        <v>2</v>
      </c>
      <c r="B74" s="4" t="s">
        <v>137</v>
      </c>
      <c r="C74" s="9" t="str">
        <f>CONCATENATE("CR-PKG-ERR-", REPT("0", 3-LEN(A74)), A74)</f>
        <v>CR-PKG-ERR-002</v>
      </c>
      <c r="D74" s="12" t="s">
        <v>150</v>
      </c>
      <c r="E74" s="14" t="s">
        <v>153</v>
      </c>
      <c r="F74" s="6" t="s">
        <v>34</v>
      </c>
      <c r="G74" s="2">
        <f>G73-1</f>
        <v>-20602</v>
      </c>
      <c r="H74" s="2"/>
      <c r="I74" s="2" t="s">
        <v>147</v>
      </c>
      <c r="R74" s="2" t="str">
        <f t="shared" si="28"/>
        <v>Deep Copy - Invalid Cruise Specified (CR-PKG-ERR-002)</v>
      </c>
    </row>
    <row r="75" spans="1:18" x14ac:dyDescent="0.25">
      <c r="A75">
        <f t="shared" si="29"/>
        <v>3</v>
      </c>
      <c r="B75" s="4" t="s">
        <v>137</v>
      </c>
      <c r="C75" s="9" t="str">
        <f>CONCATENATE("CR-PKG-ERR-", REPT("0", 3-LEN(A75)), A75)</f>
        <v>CR-PKG-ERR-003</v>
      </c>
      <c r="D75" s="12" t="s">
        <v>113</v>
      </c>
      <c r="E75" s="14" t="s">
        <v>115</v>
      </c>
      <c r="F75" s="6" t="s">
        <v>34</v>
      </c>
      <c r="G75" s="2">
        <f t="shared" ref="G75:G83" si="30">G74-1</f>
        <v>-20603</v>
      </c>
      <c r="H75" s="2"/>
      <c r="I75" s="2" t="s">
        <v>147</v>
      </c>
      <c r="R75" s="2" t="str">
        <f t="shared" si="28"/>
        <v>Deep Copy - Cruise Not Copied (CR-PKG-ERR-003)</v>
      </c>
    </row>
    <row r="76" spans="1:18" x14ac:dyDescent="0.25">
      <c r="A76">
        <f t="shared" si="29"/>
        <v>4</v>
      </c>
      <c r="B76" s="4" t="s">
        <v>137</v>
      </c>
      <c r="C76" s="9" t="str">
        <f>CONCATENATE("CR-PKG-ERR-", REPT("0", 3-LEN(A76)), A76)</f>
        <v>CR-PKG-ERR-004</v>
      </c>
      <c r="D76" s="12" t="s">
        <v>112</v>
      </c>
      <c r="E76" s="14" t="s">
        <v>117</v>
      </c>
      <c r="F76" s="6" t="s">
        <v>34</v>
      </c>
      <c r="G76" s="2">
        <f t="shared" si="30"/>
        <v>-20604</v>
      </c>
      <c r="H76" s="2"/>
      <c r="I76" s="2" t="s">
        <v>148</v>
      </c>
      <c r="R76" s="2" t="str">
        <f t="shared" si="28"/>
        <v>Deep Copy - Cruise Attributes Not Copied (CR-PKG-ERR-004)</v>
      </c>
    </row>
    <row r="77" spans="1:18" x14ac:dyDescent="0.25">
      <c r="A77">
        <f t="shared" si="29"/>
        <v>5</v>
      </c>
      <c r="B77" s="4" t="s">
        <v>137</v>
      </c>
      <c r="C77" s="9" t="str">
        <f>CONCATENATE("CR-PKG-ERR-", REPT("0", 3-LEN(A77)), A77)</f>
        <v>CR-PKG-ERR-005</v>
      </c>
      <c r="D77" s="12" t="s">
        <v>114</v>
      </c>
      <c r="E77" s="14" t="s">
        <v>116</v>
      </c>
      <c r="F77" s="6" t="s">
        <v>34</v>
      </c>
      <c r="G77" s="2">
        <f t="shared" si="30"/>
        <v>-20605</v>
      </c>
      <c r="H77" s="2"/>
      <c r="I77" s="2" t="s">
        <v>147</v>
      </c>
      <c r="R77" s="2" t="str">
        <f t="shared" si="28"/>
        <v>Deep Copy - Cruise Leg Not Copied (CR-PKG-ERR-005)</v>
      </c>
    </row>
    <row r="78" spans="1:18" x14ac:dyDescent="0.25">
      <c r="A78">
        <f t="shared" si="29"/>
        <v>6</v>
      </c>
      <c r="B78" s="4" t="s">
        <v>137</v>
      </c>
      <c r="C78" s="9" t="str">
        <f t="shared" ref="C78:C83" si="31">CONCATENATE("CR-PKG-ERR-", REPT("0", 3-LEN(A78)), A78)</f>
        <v>CR-PKG-ERR-006</v>
      </c>
      <c r="D78" s="12" t="s">
        <v>111</v>
      </c>
      <c r="E78" s="14" t="s">
        <v>118</v>
      </c>
      <c r="F78" s="6" t="s">
        <v>34</v>
      </c>
      <c r="G78" s="2">
        <f t="shared" si="30"/>
        <v>-20606</v>
      </c>
      <c r="H78" s="2"/>
      <c r="I78" s="2" t="s">
        <v>148</v>
      </c>
      <c r="R78" s="2" t="str">
        <f t="shared" si="28"/>
        <v>Deep Copy - Leg Attributes Not Copied (CR-PKG-ERR-006)</v>
      </c>
    </row>
    <row r="79" spans="1:18" x14ac:dyDescent="0.25">
      <c r="A79">
        <f t="shared" si="29"/>
        <v>7</v>
      </c>
      <c r="B79" s="4" t="s">
        <v>137</v>
      </c>
      <c r="C79" s="9" t="str">
        <f>CONCATENATE("CR-PKG-ERR-", REPT("0", 3-LEN(A79)), A79)</f>
        <v>CR-PKG-ERR-007</v>
      </c>
      <c r="D79" s="12" t="s">
        <v>121</v>
      </c>
      <c r="E79" s="14" t="s">
        <v>122</v>
      </c>
      <c r="F79" s="6" t="s">
        <v>34</v>
      </c>
      <c r="G79" s="2">
        <f t="shared" si="30"/>
        <v>-20607</v>
      </c>
      <c r="H79" s="2"/>
      <c r="I79" s="2" t="s">
        <v>148</v>
      </c>
      <c r="R79" s="2" t="str">
        <f t="shared" si="28"/>
        <v>Deep Copy - Cruise/Leg Attribute Processing Error (CR-PKG-ERR-007)</v>
      </c>
    </row>
    <row r="80" spans="1:18" x14ac:dyDescent="0.25">
      <c r="A80">
        <f t="shared" si="29"/>
        <v>8</v>
      </c>
      <c r="B80" s="4" t="s">
        <v>137</v>
      </c>
      <c r="C80" s="9" t="str">
        <f>CONCATENATE("CR-PKG-ERR-", REPT("0", 3-LEN(A80)), A80)</f>
        <v>CR-PKG-ERR-008</v>
      </c>
      <c r="D80" s="12" t="s">
        <v>123</v>
      </c>
      <c r="E80" s="14" t="s">
        <v>124</v>
      </c>
      <c r="F80" s="6" t="s">
        <v>34</v>
      </c>
      <c r="G80" s="2">
        <f t="shared" si="30"/>
        <v>-20608</v>
      </c>
      <c r="H80" s="2"/>
      <c r="I80" s="2" t="s">
        <v>147</v>
      </c>
      <c r="R80" s="2" t="str">
        <f t="shared" si="28"/>
        <v>Deep Copy - Leg Alias Exists (CR-PKG-ERR-008)</v>
      </c>
    </row>
    <row r="81" spans="1:18" x14ac:dyDescent="0.25">
      <c r="A81">
        <f t="shared" si="29"/>
        <v>9</v>
      </c>
      <c r="B81" s="4" t="s">
        <v>137</v>
      </c>
      <c r="C81" s="9" t="str">
        <f>CONCATENATE("CR-PKG-ERR-", REPT("0", 3-LEN(A81)), A81)</f>
        <v>CR-PKG-ERR-009</v>
      </c>
      <c r="D81" s="12" t="s">
        <v>125</v>
      </c>
      <c r="E81" s="14" t="s">
        <v>126</v>
      </c>
      <c r="F81" s="6" t="s">
        <v>34</v>
      </c>
      <c r="G81" s="2">
        <f t="shared" si="30"/>
        <v>-20609</v>
      </c>
      <c r="H81" s="2"/>
      <c r="I81" s="2" t="s">
        <v>148</v>
      </c>
      <c r="R81" s="2" t="str">
        <f t="shared" si="28"/>
        <v>Deep Copy - Leg Alias Error (CR-PKG-ERR-009)</v>
      </c>
    </row>
    <row r="82" spans="1:18" s="2" customFormat="1" x14ac:dyDescent="0.25">
      <c r="A82">
        <f t="shared" si="29"/>
        <v>10</v>
      </c>
      <c r="B82" s="4" t="s">
        <v>137</v>
      </c>
      <c r="C82" s="9" t="str">
        <f>CONCATENATE("CR-PKG-ERR-", REPT("0", 3-LEN(A82)), A82)</f>
        <v>CR-PKG-ERR-010</v>
      </c>
      <c r="D82" s="12" t="s">
        <v>110</v>
      </c>
      <c r="E82" s="14" t="s">
        <v>138</v>
      </c>
      <c r="F82" s="6" t="s">
        <v>34</v>
      </c>
      <c r="G82" s="2">
        <f t="shared" si="30"/>
        <v>-20610</v>
      </c>
      <c r="I82" s="2" t="s">
        <v>148</v>
      </c>
      <c r="R82" s="2" t="str">
        <f t="shared" si="28"/>
        <v>Deep Copy - Not Validated (CR-PKG-ERR-010)</v>
      </c>
    </row>
    <row r="83" spans="1:18" x14ac:dyDescent="0.25">
      <c r="A83">
        <f t="shared" si="29"/>
        <v>11</v>
      </c>
      <c r="B83" s="4" t="s">
        <v>137</v>
      </c>
      <c r="C83" s="9" t="str">
        <f t="shared" si="31"/>
        <v>CR-PKG-ERR-011</v>
      </c>
      <c r="D83" s="12" t="s">
        <v>119</v>
      </c>
      <c r="E83" s="14" t="s">
        <v>120</v>
      </c>
      <c r="F83" s="6" t="s">
        <v>34</v>
      </c>
      <c r="G83" s="2">
        <f t="shared" si="30"/>
        <v>-20611</v>
      </c>
      <c r="H83" s="2"/>
      <c r="I83" s="2" t="s">
        <v>148</v>
      </c>
      <c r="R83" s="2" t="str">
        <f t="shared" si="28"/>
        <v>Deep Copy - General Processing Error (CR-PKG-ERR-011)</v>
      </c>
    </row>
    <row r="84" spans="1:18" s="2" customFormat="1" ht="30" x14ac:dyDescent="0.25">
      <c r="A84" s="2">
        <v>1</v>
      </c>
      <c r="B84" s="9" t="s">
        <v>136</v>
      </c>
      <c r="C84" s="9" t="str">
        <f>CONCATENATE("CR-DVM-ERR-", REPT("0", 3-LEN(A84)), A84)</f>
        <v>CR-DVM-ERR-001</v>
      </c>
      <c r="D84" s="11" t="s">
        <v>127</v>
      </c>
      <c r="E84" s="14" t="s">
        <v>156</v>
      </c>
      <c r="F84" s="6" t="s">
        <v>34</v>
      </c>
      <c r="G84" s="6">
        <v>-20501</v>
      </c>
      <c r="I84" s="2" t="s">
        <v>147</v>
      </c>
      <c r="R84" s="2" t="str">
        <f t="shared" si="28"/>
        <v>Delete Leg Overlap - Required Parameters are Blank (CR-DVM-ERR-001)</v>
      </c>
    </row>
    <row r="85" spans="1:18" s="2" customFormat="1" ht="30" x14ac:dyDescent="0.25">
      <c r="A85" s="2">
        <f>A84+1</f>
        <v>2</v>
      </c>
      <c r="B85" s="9" t="s">
        <v>136</v>
      </c>
      <c r="C85" s="9" t="str">
        <f t="shared" ref="C85:C107" si="32">CONCATENATE("CR-DVM-ERR-", REPT("0", 3-LEN(A85)), A85)</f>
        <v>CR-DVM-ERR-002</v>
      </c>
      <c r="D85" s="11" t="s">
        <v>152</v>
      </c>
      <c r="E85" s="14" t="s">
        <v>154</v>
      </c>
      <c r="F85" s="6" t="s">
        <v>34</v>
      </c>
      <c r="G85" s="2">
        <f>G84-1</f>
        <v>-20502</v>
      </c>
      <c r="I85" s="2" t="s">
        <v>147</v>
      </c>
      <c r="R85" s="2" t="str">
        <f t="shared" si="28"/>
        <v>Delete Leg Overlap - Invalid Cruise Leg Specified (CR-DVM-ERR-002)</v>
      </c>
    </row>
    <row r="86" spans="1:18" s="2" customFormat="1" x14ac:dyDescent="0.25">
      <c r="A86" s="2">
        <f t="shared" ref="A86:A107" si="33">A85+1</f>
        <v>3</v>
      </c>
      <c r="B86" s="9" t="s">
        <v>136</v>
      </c>
      <c r="C86" s="9" t="str">
        <f t="shared" si="32"/>
        <v>CR-DVM-ERR-003</v>
      </c>
      <c r="D86" s="11" t="s">
        <v>128</v>
      </c>
      <c r="E86" s="14" t="s">
        <v>109</v>
      </c>
      <c r="F86" s="6" t="s">
        <v>34</v>
      </c>
      <c r="G86" s="2">
        <f>G85-1</f>
        <v>-20503</v>
      </c>
      <c r="I86" s="2" t="s">
        <v>148</v>
      </c>
      <c r="R86" s="2" t="str">
        <f t="shared" si="28"/>
        <v>Delete Leg Overlap - DVM Execution Failure (CR-DVM-ERR-003)</v>
      </c>
    </row>
    <row r="87" spans="1:18" s="2" customFormat="1" x14ac:dyDescent="0.25">
      <c r="A87" s="2">
        <f t="shared" si="33"/>
        <v>4</v>
      </c>
      <c r="B87" s="9" t="s">
        <v>136</v>
      </c>
      <c r="C87" s="9" t="str">
        <f t="shared" si="32"/>
        <v>CR-DVM-ERR-004</v>
      </c>
      <c r="D87" s="11" t="s">
        <v>157</v>
      </c>
      <c r="E87" s="14" t="s">
        <v>158</v>
      </c>
      <c r="F87" s="6" t="s">
        <v>34</v>
      </c>
      <c r="G87" s="2">
        <f>G86-1</f>
        <v>-20504</v>
      </c>
      <c r="I87" s="2" t="s">
        <v>148</v>
      </c>
      <c r="R87" s="2" t="str">
        <f t="shared" si="28"/>
        <v>Delete Leg Overlap - Processing Error (CR-DVM-ERR-004)</v>
      </c>
    </row>
    <row r="88" spans="1:18" s="2" customFormat="1" ht="30" x14ac:dyDescent="0.25">
      <c r="A88" s="2">
        <f t="shared" si="33"/>
        <v>5</v>
      </c>
      <c r="B88" s="9" t="s">
        <v>136</v>
      </c>
      <c r="C88" s="9" t="str">
        <f t="shared" si="32"/>
        <v>CR-DVM-ERR-005</v>
      </c>
      <c r="D88" s="11" t="s">
        <v>129</v>
      </c>
      <c r="E88" s="14" t="s">
        <v>182</v>
      </c>
      <c r="F88" s="6" t="s">
        <v>34</v>
      </c>
      <c r="G88" s="2">
        <f t="shared" ref="G88:G107" si="34">G87-1</f>
        <v>-20505</v>
      </c>
      <c r="I88" s="2" t="s">
        <v>147</v>
      </c>
      <c r="R88" s="2" t="str">
        <f t="shared" si="28"/>
        <v>Delete Leg Overlap - Cruise Leg Child Record Exists (CR-DVM-ERR-005)</v>
      </c>
    </row>
    <row r="89" spans="1:18" s="2" customFormat="1" x14ac:dyDescent="0.25">
      <c r="A89" s="2">
        <f t="shared" si="33"/>
        <v>6</v>
      </c>
      <c r="B89" s="9" t="s">
        <v>136</v>
      </c>
      <c r="C89" s="9" t="str">
        <f t="shared" si="32"/>
        <v>CR-DVM-ERR-006</v>
      </c>
      <c r="D89" s="2" t="s">
        <v>130</v>
      </c>
      <c r="E89" s="2" t="s">
        <v>131</v>
      </c>
      <c r="F89" s="6" t="s">
        <v>34</v>
      </c>
      <c r="G89" s="2">
        <f t="shared" si="34"/>
        <v>-20506</v>
      </c>
      <c r="I89" s="2" t="s">
        <v>148</v>
      </c>
      <c r="R89" s="2" t="str">
        <f t="shared" si="28"/>
        <v>Batch DVM - Processing Error (CR-DVM-ERR-006)</v>
      </c>
    </row>
    <row r="90" spans="1:18" s="2" customFormat="1" x14ac:dyDescent="0.25">
      <c r="A90" s="2">
        <f t="shared" si="33"/>
        <v>7</v>
      </c>
      <c r="B90" s="9" t="s">
        <v>136</v>
      </c>
      <c r="C90" s="9" t="str">
        <f t="shared" si="32"/>
        <v>CR-DVM-ERR-007</v>
      </c>
      <c r="D90" s="2" t="s">
        <v>140</v>
      </c>
      <c r="E90" s="14" t="s">
        <v>144</v>
      </c>
      <c r="F90" s="6" t="s">
        <v>34</v>
      </c>
      <c r="G90" s="2">
        <f t="shared" si="34"/>
        <v>-20507</v>
      </c>
      <c r="I90" s="2" t="s">
        <v>147</v>
      </c>
      <c r="R90" s="2" t="str">
        <f t="shared" si="28"/>
        <v>Cruise DVM - Required Parameters are Blank (CR-DVM-ERR-007)</v>
      </c>
    </row>
    <row r="91" spans="1:18" s="2" customFormat="1" x14ac:dyDescent="0.25">
      <c r="A91" s="2">
        <f t="shared" si="33"/>
        <v>8</v>
      </c>
      <c r="B91" s="9" t="s">
        <v>136</v>
      </c>
      <c r="C91" s="9" t="str">
        <f t="shared" si="32"/>
        <v>CR-DVM-ERR-008</v>
      </c>
      <c r="D91" s="2" t="s">
        <v>132</v>
      </c>
      <c r="E91" s="14" t="s">
        <v>133</v>
      </c>
      <c r="F91" s="6" t="s">
        <v>34</v>
      </c>
      <c r="G91" s="2">
        <f t="shared" si="34"/>
        <v>-20508</v>
      </c>
      <c r="I91" s="2" t="s">
        <v>147</v>
      </c>
      <c r="R91" s="2" t="str">
        <f t="shared" si="28"/>
        <v>Cruise DVM - Processing Error (CR-DVM-ERR-008)</v>
      </c>
    </row>
    <row r="92" spans="1:18" s="2" customFormat="1" x14ac:dyDescent="0.25">
      <c r="A92" s="2">
        <f t="shared" si="33"/>
        <v>9</v>
      </c>
      <c r="B92" s="9" t="s">
        <v>136</v>
      </c>
      <c r="C92" s="9" t="str">
        <f t="shared" si="32"/>
        <v>CR-DVM-ERR-009</v>
      </c>
      <c r="D92" s="2" t="s">
        <v>149</v>
      </c>
      <c r="E92" s="14" t="s">
        <v>141</v>
      </c>
      <c r="F92" s="6" t="s">
        <v>34</v>
      </c>
      <c r="G92" s="2">
        <f t="shared" si="34"/>
        <v>-20509</v>
      </c>
      <c r="I92" s="2" t="s">
        <v>147</v>
      </c>
      <c r="R92" s="2" t="str">
        <f t="shared" si="28"/>
        <v>Cruise DVM - Invalid Cruise Specified (CR-DVM-ERR-009)</v>
      </c>
    </row>
    <row r="93" spans="1:18" s="2" customFormat="1" x14ac:dyDescent="0.25">
      <c r="A93" s="2">
        <f t="shared" si="33"/>
        <v>10</v>
      </c>
      <c r="B93" s="9" t="s">
        <v>136</v>
      </c>
      <c r="C93" s="9" t="str">
        <f t="shared" si="32"/>
        <v>CR-DVM-ERR-010</v>
      </c>
      <c r="D93" s="2" t="s">
        <v>142</v>
      </c>
      <c r="E93" s="14" t="s">
        <v>145</v>
      </c>
      <c r="F93" s="6" t="s">
        <v>34</v>
      </c>
      <c r="G93" s="2">
        <f t="shared" si="34"/>
        <v>-20510</v>
      </c>
      <c r="I93" s="2" t="s">
        <v>147</v>
      </c>
      <c r="R93" s="2" t="str">
        <f t="shared" si="28"/>
        <v>Cruise DVM Overlap - Required Parameters are Blank (CR-DVM-ERR-010)</v>
      </c>
    </row>
    <row r="94" spans="1:18" s="2" customFormat="1" x14ac:dyDescent="0.25">
      <c r="A94" s="2">
        <f t="shared" si="33"/>
        <v>11</v>
      </c>
      <c r="B94" s="9" t="s">
        <v>136</v>
      </c>
      <c r="C94" s="9" t="str">
        <f t="shared" si="32"/>
        <v>CR-DVM-ERR-011</v>
      </c>
      <c r="D94" s="2" t="s">
        <v>134</v>
      </c>
      <c r="E94" s="14" t="s">
        <v>135</v>
      </c>
      <c r="F94" s="6" t="s">
        <v>34</v>
      </c>
      <c r="G94" s="2">
        <f t="shared" si="34"/>
        <v>-20511</v>
      </c>
      <c r="I94" s="2" t="s">
        <v>147</v>
      </c>
      <c r="R94" s="2" t="str">
        <f t="shared" si="28"/>
        <v>Cruise DVM Overlap - Processing Error (CR-DVM-ERR-011)</v>
      </c>
    </row>
    <row r="95" spans="1:18" s="2" customFormat="1" x14ac:dyDescent="0.25">
      <c r="A95" s="2">
        <f t="shared" si="33"/>
        <v>12</v>
      </c>
      <c r="B95" s="9" t="s">
        <v>136</v>
      </c>
      <c r="C95" s="9" t="str">
        <f t="shared" si="32"/>
        <v>CR-DVM-ERR-012</v>
      </c>
      <c r="D95" s="2" t="s">
        <v>151</v>
      </c>
      <c r="E95" s="14" t="s">
        <v>143</v>
      </c>
      <c r="F95" s="6" t="s">
        <v>34</v>
      </c>
      <c r="G95" s="2">
        <f t="shared" si="34"/>
        <v>-20512</v>
      </c>
      <c r="I95" s="2" t="s">
        <v>147</v>
      </c>
      <c r="R95" s="2" t="str">
        <f t="shared" si="28"/>
        <v>Cruise DVM Overlap - Invalid Cruise Specified (CR-DVM-ERR-012)</v>
      </c>
    </row>
    <row r="96" spans="1:18" s="2" customFormat="1" x14ac:dyDescent="0.25">
      <c r="A96" s="2">
        <f t="shared" si="33"/>
        <v>13</v>
      </c>
      <c r="B96" s="9" t="s">
        <v>136</v>
      </c>
      <c r="C96" s="9" t="str">
        <f t="shared" si="32"/>
        <v>CR-DVM-ERR-013</v>
      </c>
      <c r="D96" s="2" t="s">
        <v>174</v>
      </c>
      <c r="E96" s="14" t="s">
        <v>176</v>
      </c>
      <c r="F96" s="6" t="s">
        <v>34</v>
      </c>
      <c r="G96" s="2">
        <f t="shared" si="34"/>
        <v>-20513</v>
      </c>
      <c r="I96" s="2" t="s">
        <v>147</v>
      </c>
      <c r="R96" s="2" t="str">
        <f t="shared" si="28"/>
        <v>Delete Cruise - Required Parameters are Blank (CR-DVM-ERR-013)</v>
      </c>
    </row>
    <row r="97" spans="1:18" s="2" customFormat="1" x14ac:dyDescent="0.25">
      <c r="A97" s="2">
        <f t="shared" si="33"/>
        <v>14</v>
      </c>
      <c r="B97" s="9" t="s">
        <v>136</v>
      </c>
      <c r="C97" s="9" t="str">
        <f t="shared" si="32"/>
        <v>CR-DVM-ERR-014</v>
      </c>
      <c r="D97" s="2" t="s">
        <v>175</v>
      </c>
      <c r="E97" s="14" t="s">
        <v>177</v>
      </c>
      <c r="F97" s="6" t="s">
        <v>34</v>
      </c>
      <c r="G97" s="2">
        <f t="shared" si="34"/>
        <v>-20514</v>
      </c>
      <c r="I97" s="2" t="s">
        <v>148</v>
      </c>
      <c r="R97" s="2" t="str">
        <f t="shared" si="28"/>
        <v>Delete Cruise - Processing Error (CR-DVM-ERR-014)</v>
      </c>
    </row>
    <row r="98" spans="1:18" s="2" customFormat="1" ht="30" x14ac:dyDescent="0.25">
      <c r="A98" s="2">
        <f t="shared" si="33"/>
        <v>15</v>
      </c>
      <c r="B98" s="9" t="s">
        <v>136</v>
      </c>
      <c r="C98" s="9" t="str">
        <f t="shared" si="32"/>
        <v>CR-DVM-ERR-015</v>
      </c>
      <c r="D98" s="2" t="s">
        <v>178</v>
      </c>
      <c r="E98" s="14" t="s">
        <v>179</v>
      </c>
      <c r="F98" s="6" t="s">
        <v>34</v>
      </c>
      <c r="G98" s="2">
        <f t="shared" si="34"/>
        <v>-20515</v>
      </c>
      <c r="I98" s="2" t="s">
        <v>147</v>
      </c>
      <c r="R98" s="2" t="str">
        <f t="shared" si="28"/>
        <v>Delete Cruise - Invalid Cruise Specified (CR-DVM-ERR-015)</v>
      </c>
    </row>
    <row r="99" spans="1:18" s="2" customFormat="1" ht="30" x14ac:dyDescent="0.25">
      <c r="A99" s="2">
        <f t="shared" si="33"/>
        <v>16</v>
      </c>
      <c r="B99" s="9" t="s">
        <v>136</v>
      </c>
      <c r="C99" s="9" t="str">
        <f t="shared" si="32"/>
        <v>CR-DVM-ERR-016</v>
      </c>
      <c r="D99" s="2" t="s">
        <v>180</v>
      </c>
      <c r="E99" s="14" t="s">
        <v>181</v>
      </c>
      <c r="F99" s="6" t="s">
        <v>34</v>
      </c>
      <c r="G99" s="2">
        <f t="shared" si="34"/>
        <v>-20516</v>
      </c>
      <c r="I99" s="2" t="s">
        <v>147</v>
      </c>
      <c r="R99" s="2" t="str">
        <f t="shared" si="28"/>
        <v>Delete Cruise - Cruise Child Record Exists (CR-DVM-ERR-016)</v>
      </c>
    </row>
    <row r="100" spans="1:18" s="2" customFormat="1" x14ac:dyDescent="0.25">
      <c r="A100" s="2">
        <f t="shared" si="33"/>
        <v>17</v>
      </c>
      <c r="B100" s="9" t="s">
        <v>136</v>
      </c>
      <c r="C100" s="9" t="str">
        <f t="shared" si="32"/>
        <v>CR-DVM-ERR-017</v>
      </c>
      <c r="D100" s="2" t="s">
        <v>183</v>
      </c>
      <c r="E100" s="14" t="s">
        <v>189</v>
      </c>
      <c r="F100" s="6" t="s">
        <v>34</v>
      </c>
      <c r="G100" s="2">
        <f t="shared" si="34"/>
        <v>-20517</v>
      </c>
      <c r="I100" s="2" t="s">
        <v>147</v>
      </c>
      <c r="R100" s="2" t="str">
        <f t="shared" si="28"/>
        <v>Pre Update Leg - Required Parameters are Blank (CR-DVM-ERR-017)</v>
      </c>
    </row>
    <row r="101" spans="1:18" s="2" customFormat="1" x14ac:dyDescent="0.25">
      <c r="A101" s="2">
        <f t="shared" si="33"/>
        <v>18</v>
      </c>
      <c r="B101" s="9" t="s">
        <v>136</v>
      </c>
      <c r="C101" s="9" t="str">
        <f t="shared" si="32"/>
        <v>CR-DVM-ERR-018</v>
      </c>
      <c r="D101" s="2" t="s">
        <v>184</v>
      </c>
      <c r="E101" s="14" t="s">
        <v>190</v>
      </c>
      <c r="F101" s="6" t="s">
        <v>34</v>
      </c>
      <c r="G101" s="2">
        <f t="shared" si="34"/>
        <v>-20518</v>
      </c>
      <c r="I101" s="2" t="s">
        <v>148</v>
      </c>
      <c r="R101" s="2" t="str">
        <f t="shared" si="28"/>
        <v>Pre Update Leg - Processing Error (CR-DVM-ERR-018)</v>
      </c>
    </row>
    <row r="102" spans="1:18" s="2" customFormat="1" ht="30" x14ac:dyDescent="0.25">
      <c r="A102" s="2">
        <f t="shared" si="33"/>
        <v>19</v>
      </c>
      <c r="B102" s="9" t="s">
        <v>136</v>
      </c>
      <c r="C102" s="9" t="str">
        <f t="shared" si="32"/>
        <v>CR-DVM-ERR-019</v>
      </c>
      <c r="D102" s="2" t="s">
        <v>185</v>
      </c>
      <c r="E102" s="14" t="s">
        <v>191</v>
      </c>
      <c r="F102" s="6" t="s">
        <v>34</v>
      </c>
      <c r="G102" s="2">
        <f t="shared" si="34"/>
        <v>-20519</v>
      </c>
      <c r="I102" s="2" t="s">
        <v>147</v>
      </c>
      <c r="R102" s="2" t="str">
        <f t="shared" si="28"/>
        <v>Pre Update Leg - Invalid Cruise Specified (CR-DVM-ERR-019)</v>
      </c>
    </row>
    <row r="103" spans="1:18" s="2" customFormat="1" ht="30" x14ac:dyDescent="0.25">
      <c r="A103" s="2">
        <f t="shared" si="33"/>
        <v>20</v>
      </c>
      <c r="B103" s="9" t="s">
        <v>136</v>
      </c>
      <c r="C103" s="9" t="str">
        <f t="shared" si="32"/>
        <v>CR-DVM-ERR-020</v>
      </c>
      <c r="D103" s="2" t="s">
        <v>186</v>
      </c>
      <c r="E103" s="14" t="s">
        <v>192</v>
      </c>
      <c r="F103" s="6" t="s">
        <v>34</v>
      </c>
      <c r="G103" s="2">
        <f t="shared" si="34"/>
        <v>-20520</v>
      </c>
      <c r="I103" s="2" t="s">
        <v>147</v>
      </c>
      <c r="R103" s="2" t="str">
        <f t="shared" si="28"/>
        <v>Post Update Leg - Required Parameters are Blank (CR-DVM-ERR-020)</v>
      </c>
    </row>
    <row r="104" spans="1:18" s="2" customFormat="1" x14ac:dyDescent="0.25">
      <c r="A104" s="2">
        <f t="shared" si="33"/>
        <v>21</v>
      </c>
      <c r="B104" s="9" t="s">
        <v>136</v>
      </c>
      <c r="C104" s="9" t="str">
        <f t="shared" si="32"/>
        <v>CR-DVM-ERR-021</v>
      </c>
      <c r="D104" s="2" t="s">
        <v>187</v>
      </c>
      <c r="E104" s="14" t="s">
        <v>193</v>
      </c>
      <c r="F104" s="6" t="s">
        <v>34</v>
      </c>
      <c r="G104" s="2">
        <f t="shared" si="34"/>
        <v>-20521</v>
      </c>
      <c r="I104" s="2" t="s">
        <v>148</v>
      </c>
      <c r="R104" s="2" t="str">
        <f t="shared" si="28"/>
        <v>Post Update Leg - Processing Error (CR-DVM-ERR-021)</v>
      </c>
    </row>
    <row r="105" spans="1:18" s="2" customFormat="1" ht="30" x14ac:dyDescent="0.25">
      <c r="A105" s="2">
        <f t="shared" si="33"/>
        <v>22</v>
      </c>
      <c r="B105" s="9" t="s">
        <v>136</v>
      </c>
      <c r="C105" s="9" t="str">
        <f t="shared" si="32"/>
        <v>CR-DVM-ERR-022</v>
      </c>
      <c r="D105" s="2" t="s">
        <v>188</v>
      </c>
      <c r="E105" s="14" t="s">
        <v>194</v>
      </c>
      <c r="F105" s="6" t="s">
        <v>34</v>
      </c>
      <c r="G105" s="2">
        <f t="shared" si="34"/>
        <v>-20522</v>
      </c>
      <c r="I105" s="2" t="s">
        <v>147</v>
      </c>
      <c r="R105" s="2" t="str">
        <f t="shared" si="28"/>
        <v>Post Update Leg - Invalid Cruise Specified (CR-DVM-ERR-022)</v>
      </c>
    </row>
    <row r="106" spans="1:18" s="2" customFormat="1" x14ac:dyDescent="0.25">
      <c r="A106" s="2">
        <f t="shared" si="33"/>
        <v>23</v>
      </c>
      <c r="B106" s="9" t="s">
        <v>136</v>
      </c>
      <c r="C106" s="9" t="str">
        <f t="shared" si="32"/>
        <v>CR-DVM-ERR-023</v>
      </c>
      <c r="D106" s="2" t="s">
        <v>197</v>
      </c>
      <c r="E106" s="14" t="s">
        <v>195</v>
      </c>
      <c r="F106" s="6" t="s">
        <v>34</v>
      </c>
      <c r="G106" s="2">
        <f t="shared" si="34"/>
        <v>-20523</v>
      </c>
      <c r="I106" s="2" t="s">
        <v>148</v>
      </c>
      <c r="R106" s="2" t="str">
        <f t="shared" si="28"/>
        <v>Post Update Leg - DVM failed on Updated Cruise (CR-DVM-ERR-023)</v>
      </c>
    </row>
    <row r="107" spans="1:18" s="2" customFormat="1" ht="30" x14ac:dyDescent="0.25">
      <c r="A107" s="2">
        <f t="shared" si="33"/>
        <v>24</v>
      </c>
      <c r="B107" s="9" t="s">
        <v>136</v>
      </c>
      <c r="C107" s="9" t="str">
        <f t="shared" si="32"/>
        <v>CR-DVM-ERR-024</v>
      </c>
      <c r="D107" s="2" t="s">
        <v>198</v>
      </c>
      <c r="E107" s="14" t="s">
        <v>196</v>
      </c>
      <c r="F107" s="6" t="s">
        <v>34</v>
      </c>
      <c r="G107" s="2">
        <f t="shared" si="34"/>
        <v>-20524</v>
      </c>
      <c r="I107" s="2" t="s">
        <v>148</v>
      </c>
      <c r="R107" s="2" t="str">
        <f t="shared" si="28"/>
        <v>Post Update Leg - DVM failed on Overlapping Cruise (CR-DVM-ERR-024)</v>
      </c>
    </row>
    <row r="108" spans="1:18" s="2" customFormat="1" x14ac:dyDescent="0.25">
      <c r="A108" s="2">
        <v>1</v>
      </c>
      <c r="B108" s="9" t="s">
        <v>214</v>
      </c>
      <c r="C108" s="9" t="str">
        <f>CONCATENATE("CR-PKG-", REPT("0", 3-LEN(A108)), A108)</f>
        <v>CR-PKG-001</v>
      </c>
      <c r="D108" s="14" t="s">
        <v>202</v>
      </c>
      <c r="E108" s="14" t="s">
        <v>209</v>
      </c>
      <c r="F108" s="14" t="s">
        <v>14</v>
      </c>
      <c r="G108" s="14" t="s">
        <v>14</v>
      </c>
      <c r="R108" s="2" t="str">
        <f t="shared" si="28"/>
        <v>Deep Copy - Cruise Name Policy (CR-PKG-001)</v>
      </c>
    </row>
    <row r="109" spans="1:18" s="2" customFormat="1" ht="30" x14ac:dyDescent="0.25">
      <c r="A109" s="2">
        <f>A108+1</f>
        <v>2</v>
      </c>
      <c r="B109" s="9" t="s">
        <v>214</v>
      </c>
      <c r="C109" s="9" t="str">
        <f t="shared" ref="C109:C112" si="35">CONCATENATE("CR-PKG-", REPT("0", 3-LEN(A109)), A109)</f>
        <v>CR-PKG-002</v>
      </c>
      <c r="D109" s="14" t="s">
        <v>203</v>
      </c>
      <c r="E109" s="14" t="s">
        <v>210</v>
      </c>
      <c r="F109" s="14" t="s">
        <v>14</v>
      </c>
      <c r="G109" s="14" t="s">
        <v>14</v>
      </c>
      <c r="R109" s="2" t="str">
        <f t="shared" si="28"/>
        <v>Deep Copy - Cruise Leg Name Policy (CR-PKG-002)</v>
      </c>
    </row>
    <row r="110" spans="1:18" s="2" customFormat="1" ht="30" x14ac:dyDescent="0.25">
      <c r="A110" s="2">
        <f t="shared" ref="A110:A112" si="36">A109+1</f>
        <v>3</v>
      </c>
      <c r="B110" s="9" t="s">
        <v>214</v>
      </c>
      <c r="C110" s="9" t="str">
        <f t="shared" si="35"/>
        <v>CR-PKG-003</v>
      </c>
      <c r="D110" s="14" t="s">
        <v>204</v>
      </c>
      <c r="E110" s="14" t="s">
        <v>211</v>
      </c>
      <c r="F110" s="14" t="s">
        <v>14</v>
      </c>
      <c r="G110" s="14" t="s">
        <v>14</v>
      </c>
      <c r="R110" s="2" t="str">
        <f t="shared" si="28"/>
        <v>Deep Copy - Cruise Leg Alias Policy (CR-PKG-003)</v>
      </c>
    </row>
    <row r="111" spans="1:18" s="2" customFormat="1" ht="30" x14ac:dyDescent="0.25">
      <c r="A111" s="2">
        <f t="shared" si="36"/>
        <v>4</v>
      </c>
      <c r="B111" s="9" t="s">
        <v>214</v>
      </c>
      <c r="C111" s="9" t="str">
        <f t="shared" si="35"/>
        <v>CR-PKG-004</v>
      </c>
      <c r="D111" s="14" t="s">
        <v>205</v>
      </c>
      <c r="E111" s="14" t="s">
        <v>212</v>
      </c>
      <c r="F111" s="14" t="s">
        <v>14</v>
      </c>
      <c r="G111" s="14" t="s">
        <v>14</v>
      </c>
      <c r="R111" s="2" t="str">
        <f t="shared" si="28"/>
        <v>Deep Copy - Cruise Attribute Policy (CR-PKG-004)</v>
      </c>
    </row>
    <row r="112" spans="1:18" s="2" customFormat="1" ht="30" x14ac:dyDescent="0.25">
      <c r="A112" s="2">
        <f t="shared" si="36"/>
        <v>5</v>
      </c>
      <c r="B112" s="9" t="s">
        <v>214</v>
      </c>
      <c r="C112" s="9" t="str">
        <f t="shared" si="35"/>
        <v>CR-PKG-005</v>
      </c>
      <c r="D112" s="14" t="s">
        <v>206</v>
      </c>
      <c r="E112" s="14" t="s">
        <v>213</v>
      </c>
      <c r="F112" s="14" t="s">
        <v>14</v>
      </c>
      <c r="G112" s="14" t="s">
        <v>14</v>
      </c>
      <c r="R112" s="2" t="str">
        <f t="shared" si="28"/>
        <v>Deep Copy - Cruise Leg Attribute Policy (CR-PKG-005)</v>
      </c>
    </row>
    <row r="113" spans="1:18" s="2" customFormat="1" ht="30" x14ac:dyDescent="0.25">
      <c r="A113" s="2">
        <f t="shared" ref="A113" si="37">A112+1</f>
        <v>6</v>
      </c>
      <c r="B113" s="9" t="s">
        <v>214</v>
      </c>
      <c r="C113" s="9" t="str">
        <f t="shared" ref="C113" si="38">CONCATENATE("CR-PKG-", REPT("0", 3-LEN(A113)), A113)</f>
        <v>CR-PKG-006</v>
      </c>
      <c r="D113" s="14" t="s">
        <v>215</v>
      </c>
      <c r="E113" s="14" t="s">
        <v>216</v>
      </c>
      <c r="F113" s="14" t="s">
        <v>14</v>
      </c>
      <c r="G113" s="14" t="s">
        <v>14</v>
      </c>
      <c r="R113" s="2" t="str">
        <f t="shared" si="28"/>
        <v>Deep Copy - Transaction Policy (CR-PKG-006)</v>
      </c>
    </row>
    <row r="114" spans="1:18" s="2" customFormat="1" ht="60" x14ac:dyDescent="0.25">
      <c r="A114" s="2">
        <f t="shared" ref="A114" si="39">A113+1</f>
        <v>7</v>
      </c>
      <c r="B114" s="9" t="s">
        <v>214</v>
      </c>
      <c r="C114" s="9" t="str">
        <f t="shared" ref="C114" si="40">CONCATENATE("CR-PKG-", REPT("0", 3-LEN(A114)), A114)</f>
        <v>CR-PKG-007</v>
      </c>
      <c r="D114" s="14" t="s">
        <v>218</v>
      </c>
      <c r="E114" s="14" t="str">
        <f>CONCATENATE("A ""Deep Copy"" will copy all cruise information with a modified Cruise Name (", $C$108, "), copy all Cruise Attributes (", $C$111, "), copy all associated Leg information with a modified Leg Name (", $C$109, "), copy all Leg Attributes (", $C$112, ") including Leg Aliases with a modified Alias Name (", $C$110, ")")</f>
        <v>A "Deep Copy" will copy all cruise information with a modified Cruise Name (CR-PKG-001), copy all Cruise Attributes (CR-PKG-004), copy all associated Leg information with a modified Leg Name (CR-PKG-002), copy all Leg Attributes (CR-PKG-005) including Leg Aliases with a modified Alias Name (CR-PKG-003)</v>
      </c>
      <c r="F114" s="14" t="s">
        <v>14</v>
      </c>
      <c r="G114" s="14" t="s">
        <v>14</v>
      </c>
      <c r="R114" s="2" t="str">
        <f t="shared" si="28"/>
        <v>Deep Copy - Functionality (CR-PKG-007)</v>
      </c>
    </row>
    <row r="115" spans="1:18" s="2" customFormat="1" ht="60" x14ac:dyDescent="0.25">
      <c r="A115" s="2">
        <v>1</v>
      </c>
      <c r="B115" s="9" t="s">
        <v>217</v>
      </c>
      <c r="C115" s="9" t="str">
        <f>CONCATENATE("CR-DVM-", REPT("0", 3-LEN(A115)), A115)</f>
        <v>CR-DVM-001</v>
      </c>
      <c r="D115" s="6" t="s">
        <v>220</v>
      </c>
      <c r="E115" s="6" t="str">
        <f>CONCATENATE("The CDVM CCD_DVM_PKG.EXEC_DVM_CRUISE_SP procedure can be executed for a specified Cruise record to validate the Cruise record and all related child records (CCD implementation: ",  $C$6, ").  The procedure will raise a user defined exception if the DVM processing was unsuccessful")</f>
        <v>The CDVM CCD_DVM_PKG.EXEC_DVM_CRUISE_SP procedure can be executed for a specified Cruise record to validate the Cruise record and all related child records (CCD implementation: CR-DB-005).  The procedure will raise a user defined exception if the DVM processing was unsuccessful</v>
      </c>
      <c r="F115" s="14" t="s">
        <v>14</v>
      </c>
      <c r="G115" s="14" t="s">
        <v>14</v>
      </c>
      <c r="R115" s="2" t="str">
        <f t="shared" si="28"/>
        <v>CDVM Execution (CR-DVM-001)</v>
      </c>
    </row>
    <row r="116" spans="1:18" s="2" customFormat="1" ht="60" x14ac:dyDescent="0.25">
      <c r="A116" s="2">
        <f>A115+1</f>
        <v>2</v>
      </c>
      <c r="B116" s="9" t="s">
        <v>217</v>
      </c>
      <c r="C116" s="9" t="str">
        <f>CONCATENATE("CR-DVM-", REPT("0", 3-LEN(A116)), A116)</f>
        <v>CR-DVM-002</v>
      </c>
      <c r="D116" s="6" t="s">
        <v>221</v>
      </c>
      <c r="E116" s="6" t="str">
        <f>CONCATENATE("The CCD_DVM_PKG.EXEC_DVM_CRUISE_OVERLAP_SP procedure can be executed when a Cruise Leg is inserted for a given Cruise to validate the Cruise record and all overlapping Cruises to ensure the DVM data is kept up-to-date (CCD implementation: ", $C$13, ")")</f>
        <v>The CCD_DVM_PKG.EXEC_DVM_CRUISE_OVERLAP_SP procedure can be executed when a Cruise Leg is inserted for a given Cruise to validate the Cruise record and all overlapping Cruises to ensure the DVM data is kept up-to-date (CCD implementation: CR-DB-012)</v>
      </c>
      <c r="F116" s="14" t="s">
        <v>14</v>
      </c>
      <c r="G116" s="14" t="s">
        <v>14</v>
      </c>
      <c r="R116" s="2" t="str">
        <f t="shared" si="28"/>
        <v>CDVM Cruise Leg Insertion (CR-DVM-002)</v>
      </c>
    </row>
    <row r="117" spans="1:18" s="2" customFormat="1" ht="75" x14ac:dyDescent="0.25">
      <c r="A117" s="2">
        <f>A116+1</f>
        <v>3</v>
      </c>
      <c r="B117" s="9" t="s">
        <v>217</v>
      </c>
      <c r="C117" s="9" t="str">
        <f t="shared" ref="C117" si="41">CONCATENATE("CR-DVM-", REPT("0", 3-LEN(A117)), A117)</f>
        <v>CR-DVM-003</v>
      </c>
      <c r="D117" s="6" t="s">
        <v>222</v>
      </c>
      <c r="E117" s="6" t="str">
        <f>CONCATENATE("When a Cruise Leg is updated the CCD_DVM_PKG.PRE_UPDATE_LEG_SP procedure can be executed for the corresponding Cruise record to identify all overlapping Cruises before the Cruise Leg is updated (CCD implementation: ", $C$14, ").   This procedure is intended for execution before the Cruise Leg update and Post Update (", $C$118, ")")</f>
        <v>When a Cruise Leg is updated the CCD_DVM_PKG.PRE_UPDATE_LEG_SP procedure can be executed for the corresponding Cruise record to identify all overlapping Cruises before the Cruise Leg is updated (CCD implementation: CR-DB-013).   This procedure is intended for execution before the Cruise Leg update and Post Update (CR-DVM-004)</v>
      </c>
      <c r="F117" s="14" t="s">
        <v>14</v>
      </c>
      <c r="G117" s="14" t="s">
        <v>14</v>
      </c>
      <c r="R117" s="2" t="str">
        <f t="shared" si="28"/>
        <v>CDVM Cruise Leg Pre Update (CR-DVM-003)</v>
      </c>
    </row>
    <row r="118" spans="1:18" s="2" customFormat="1" ht="90" x14ac:dyDescent="0.25">
      <c r="A118" s="2">
        <f t="shared" ref="A118:A123" si="42">A117+1</f>
        <v>4</v>
      </c>
      <c r="B118" s="9" t="s">
        <v>217</v>
      </c>
      <c r="C118" s="9" t="str">
        <f t="shared" ref="C118:C121" si="43">CONCATENATE("CR-DVM-", REPT("0", 3-LEN(A118)), A118)</f>
        <v>CR-DVM-004</v>
      </c>
      <c r="D118" s="6" t="s">
        <v>223</v>
      </c>
      <c r="E118" s="6" t="str">
        <f>CONCATENATE("When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 $C$14, ").  This procedure is intended for execution after the DVM Cruise Leg Pre Update (", $C$117, ") and the Cruise Leg update")</f>
        <v>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CR-DB-013).  This procedure is intended for execution after the DVM Cruise Leg Pre Update (CR-DVM-003) and the Cruise Leg update</v>
      </c>
      <c r="F118" s="14" t="s">
        <v>14</v>
      </c>
      <c r="G118" s="14" t="s">
        <v>14</v>
      </c>
      <c r="R118" s="2" t="str">
        <f t="shared" si="28"/>
        <v>CDVM Cruise Leg Post Update (CR-DVM-004)</v>
      </c>
    </row>
    <row r="119" spans="1:18" s="2" customFormat="1" ht="75" x14ac:dyDescent="0.25">
      <c r="A119" s="2">
        <f t="shared" si="42"/>
        <v>5</v>
      </c>
      <c r="B119" s="9" t="s">
        <v>217</v>
      </c>
      <c r="C119" s="9" t="str">
        <f t="shared" si="43"/>
        <v>CR-DVM-005</v>
      </c>
      <c r="D119" s="6" t="s">
        <v>224</v>
      </c>
      <c r="E119" s="6" t="str">
        <f>CONCATENATE("The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 $C$15, ") ")</f>
        <v xml:space="preserv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CR-DB-014) </v>
      </c>
      <c r="F119" s="14" t="s">
        <v>14</v>
      </c>
      <c r="G119" s="14" t="s">
        <v>14</v>
      </c>
      <c r="R119" s="2" t="str">
        <f t="shared" si="28"/>
        <v>CDVM Cruise Leg Deletions (CR-DVM-005)</v>
      </c>
    </row>
    <row r="120" spans="1:18" s="2" customFormat="1" ht="45" x14ac:dyDescent="0.25">
      <c r="A120" s="2">
        <f t="shared" si="42"/>
        <v>6</v>
      </c>
      <c r="B120" s="9" t="s">
        <v>217</v>
      </c>
      <c r="C120" s="9" t="str">
        <f t="shared" si="43"/>
        <v>CR-DVM-006</v>
      </c>
      <c r="D120" s="6" t="s">
        <v>225</v>
      </c>
      <c r="E120" s="6" t="str">
        <f>CONCATENATE("The CCD_DVM_PKG.EXEC_DVM_CRUISE_SP procedure can be executed to validate a specified new or updated Cruise record to ensure the DVM data is kept up-to-date for the Cruise (CCD implementation: ",$C$16, ")")</f>
        <v>The CCD_DVM_PKG.EXEC_DVM_CRUISE_SP procedure can be executed to validate a specified new or updated Cruise record to ensure the DVM data is kept up-to-date for the Cruise (CCD implementation: CR-DB-015)</v>
      </c>
      <c r="F120" s="14" t="s">
        <v>14</v>
      </c>
      <c r="G120" s="14" t="s">
        <v>14</v>
      </c>
      <c r="R120" s="2" t="str">
        <f t="shared" si="28"/>
        <v>CDVM Cruise Insertions/Updates (CR-DVM-006)</v>
      </c>
    </row>
    <row r="121" spans="1:18" s="2" customFormat="1" ht="60" x14ac:dyDescent="0.25">
      <c r="A121" s="2">
        <f t="shared" si="42"/>
        <v>7</v>
      </c>
      <c r="B121" s="9" t="s">
        <v>217</v>
      </c>
      <c r="C121" s="9" t="str">
        <f t="shared" si="43"/>
        <v>CR-DVM-007</v>
      </c>
      <c r="D121" s="6" t="s">
        <v>226</v>
      </c>
      <c r="E121" s="6" t="str">
        <f>CONCATENATE("The CCD_DVM_PKG.DELETE_CRUISE_SP procedure can be executed to delete a given Cruise record any all associated DVM data to ensure that the DVM data is not kept for a deleted Cruise (CCD implementation: ", $C$17, ").  The data history package retains the information for auditing purposes")</f>
        <v>The CCD_DVM_PKG.DELETE_CRUISE_SP procedure can be executed to delete a given Cruise record any all associated DVM data to ensure that the DVM data is not kept for a deleted Cruise (CCD implementation: CR-DB-016).  The data history package retains the information for auditing purposes</v>
      </c>
      <c r="F121" s="14" t="s">
        <v>14</v>
      </c>
      <c r="G121" s="14" t="s">
        <v>14</v>
      </c>
      <c r="R121" s="2" t="str">
        <f t="shared" si="28"/>
        <v>CDVM Cruise Deletions (CR-DVM-007)</v>
      </c>
    </row>
    <row r="122" spans="1:18" s="2" customFormat="1" ht="92.25" customHeight="1" x14ac:dyDescent="0.25">
      <c r="A122" s="2">
        <f t="shared" si="42"/>
        <v>8</v>
      </c>
      <c r="B122" s="9" t="s">
        <v>217</v>
      </c>
      <c r="C122" s="9" t="str">
        <f t="shared" ref="C122" si="44">CONCATENATE("CR-DVM-", REPT("0", 3-LEN(A122)), A122)</f>
        <v>CR-DVM-008</v>
      </c>
      <c r="D122" s="6" t="s">
        <v>227</v>
      </c>
      <c r="E122" s="6" t="str">
        <f>CONCATENATE("The CDVM CCD_DVM_PKG.EXEC_DVM_CRUISE_RC_SP procedure can be executed for a specified Cruise record to validate the Cruise record and all related child records (CCD implementation: ",  $C$6, ").  The procedure will indicate if the DVM was processed successfully with a return code and an exception message if there was a processing error.  This procedure allows a PL/SQL block to"," continue even if the DVM has an exception (e.g. batch DVM processing)")</f>
        <v>The CDVM CCD_DVM_PKG.EXEC_DVM_CRUISE_RC_SP procedure can be executed for a specified Cruise record to validate the Cruise record and all related child records (CCD implementation: CR-DB-005).  The procedure will indicate if the DVM was processed successfully with a return code and an exception message if there was a processing error.  This procedure allows a PL/SQL block to continue even if the DVM has an exception (e.g. batch DVM processing)</v>
      </c>
      <c r="F122" s="14" t="s">
        <v>14</v>
      </c>
      <c r="G122" s="14" t="s">
        <v>14</v>
      </c>
      <c r="R122" s="2" t="str">
        <f t="shared" si="28"/>
        <v>CDVM Execution (Return Code) (CR-DVM-008)</v>
      </c>
    </row>
    <row r="123" spans="1:18" s="2" customFormat="1" ht="45" x14ac:dyDescent="0.25">
      <c r="A123" s="2">
        <f t="shared" si="42"/>
        <v>9</v>
      </c>
      <c r="B123" s="9" t="s">
        <v>217</v>
      </c>
      <c r="C123" s="9" t="str">
        <f>CONCATENATE("CR-DVM-", REPT("0", 3-LEN(A123)), A123)</f>
        <v>CR-DVM-009</v>
      </c>
      <c r="D123" s="14" t="s">
        <v>228</v>
      </c>
      <c r="E123" s="6" t="s">
        <v>219</v>
      </c>
      <c r="F123" s="14" t="s">
        <v>14</v>
      </c>
      <c r="G123" s="14" t="s">
        <v>14</v>
      </c>
      <c r="R123" s="2" t="str">
        <f t="shared" si="28"/>
        <v>Batch Process Cruise CDVM (CR-DVM-009)</v>
      </c>
    </row>
    <row r="124" spans="1:18" x14ac:dyDescent="0.25">
      <c r="R124" s="2" t="str">
        <f t="shared" si="28"/>
        <v xml:space="preserve"> ()</v>
      </c>
    </row>
    <row r="125" spans="1:18" x14ac:dyDescent="0.25">
      <c r="R125" s="2" t="str">
        <f t="shared" si="28"/>
        <v xml:space="preserve"> ()</v>
      </c>
    </row>
    <row r="126" spans="1:18" x14ac:dyDescent="0.25">
      <c r="R126" s="2" t="str">
        <f t="shared" si="28"/>
        <v xml:space="preserve"> ()</v>
      </c>
    </row>
    <row r="127" spans="1:18" x14ac:dyDescent="0.25">
      <c r="R127" s="2" t="str">
        <f t="shared" si="28"/>
        <v xml:space="preserve"> ()</v>
      </c>
    </row>
    <row r="128" spans="1:18" x14ac:dyDescent="0.25">
      <c r="R128" s="2" t="str">
        <f t="shared" si="28"/>
        <v xml:space="preserve"> ()</v>
      </c>
    </row>
    <row r="129" spans="18:18" x14ac:dyDescent="0.25">
      <c r="R129" s="2" t="str">
        <f t="shared" si="28"/>
        <v xml:space="preserve"> ()</v>
      </c>
    </row>
    <row r="130" spans="18:18" x14ac:dyDescent="0.25">
      <c r="R130" s="2" t="str">
        <f t="shared" si="28"/>
        <v xml:space="preserve"> ()</v>
      </c>
    </row>
    <row r="131" spans="18:18" x14ac:dyDescent="0.25">
      <c r="R131" s="2" t="str">
        <f t="shared" si="28"/>
        <v xml:space="preserve"> ()</v>
      </c>
    </row>
    <row r="132" spans="18:18" x14ac:dyDescent="0.25">
      <c r="R132" s="2" t="str">
        <f t="shared" si="28"/>
        <v xml:space="preserve"> ()</v>
      </c>
    </row>
    <row r="133" spans="18:18" x14ac:dyDescent="0.25">
      <c r="R133" s="2" t="str">
        <f t="shared" si="28"/>
        <v xml:space="preserve"> ()</v>
      </c>
    </row>
    <row r="134" spans="18:18" x14ac:dyDescent="0.25">
      <c r="R134" s="2" t="str">
        <f t="shared" si="28"/>
        <v xml:space="preserve"> ()</v>
      </c>
    </row>
    <row r="135" spans="18:18" x14ac:dyDescent="0.25">
      <c r="R135" s="2" t="str">
        <f t="shared" si="28"/>
        <v xml:space="preserve"> ()</v>
      </c>
    </row>
    <row r="136" spans="18:18" x14ac:dyDescent="0.25">
      <c r="R136" s="2" t="str">
        <f t="shared" si="28"/>
        <v xml:space="preserve"> ()</v>
      </c>
    </row>
    <row r="137" spans="18:18" x14ac:dyDescent="0.25">
      <c r="R137" s="2" t="str">
        <f t="shared" ref="R137:R200" si="45">CONCATENATE(D137, " (", C137, ")")</f>
        <v xml:space="preserve"> ()</v>
      </c>
    </row>
    <row r="138" spans="18:18" x14ac:dyDescent="0.25">
      <c r="R138" s="2" t="str">
        <f t="shared" si="45"/>
        <v xml:space="preserve"> ()</v>
      </c>
    </row>
    <row r="139" spans="18:18" x14ac:dyDescent="0.25">
      <c r="R139" s="2" t="str">
        <f t="shared" si="45"/>
        <v xml:space="preserve"> ()</v>
      </c>
    </row>
    <row r="140" spans="18:18" x14ac:dyDescent="0.25">
      <c r="R140" s="2" t="str">
        <f t="shared" si="45"/>
        <v xml:space="preserve"> ()</v>
      </c>
    </row>
    <row r="141" spans="18:18" x14ac:dyDescent="0.25">
      <c r="R141" s="2" t="str">
        <f t="shared" si="45"/>
        <v xml:space="preserve"> ()</v>
      </c>
    </row>
    <row r="142" spans="18:18" x14ac:dyDescent="0.25">
      <c r="R142" s="2" t="str">
        <f t="shared" si="45"/>
        <v xml:space="preserve"> ()</v>
      </c>
    </row>
    <row r="143" spans="18:18" x14ac:dyDescent="0.25">
      <c r="R143" s="2" t="str">
        <f t="shared" si="45"/>
        <v xml:space="preserve"> ()</v>
      </c>
    </row>
    <row r="144" spans="18:18" x14ac:dyDescent="0.25">
      <c r="R144" s="2" t="str">
        <f t="shared" si="45"/>
        <v xml:space="preserve"> ()</v>
      </c>
    </row>
    <row r="145" spans="18:18" x14ac:dyDescent="0.25">
      <c r="R145" s="2" t="str">
        <f t="shared" si="45"/>
        <v xml:space="preserve"> ()</v>
      </c>
    </row>
    <row r="146" spans="18:18" x14ac:dyDescent="0.25">
      <c r="R146" s="2" t="str">
        <f t="shared" si="45"/>
        <v xml:space="preserve"> ()</v>
      </c>
    </row>
    <row r="147" spans="18:18" x14ac:dyDescent="0.25">
      <c r="R147" s="2" t="str">
        <f t="shared" si="45"/>
        <v xml:space="preserve"> ()</v>
      </c>
    </row>
    <row r="148" spans="18:18" x14ac:dyDescent="0.25">
      <c r="R148" s="2" t="str">
        <f t="shared" si="45"/>
        <v xml:space="preserve"> ()</v>
      </c>
    </row>
    <row r="149" spans="18:18" x14ac:dyDescent="0.25">
      <c r="R149" s="2" t="str">
        <f t="shared" si="45"/>
        <v xml:space="preserve"> ()</v>
      </c>
    </row>
    <row r="150" spans="18:18" x14ac:dyDescent="0.25">
      <c r="R150" s="2" t="str">
        <f t="shared" si="45"/>
        <v xml:space="preserve"> ()</v>
      </c>
    </row>
    <row r="151" spans="18:18" x14ac:dyDescent="0.25">
      <c r="R151" s="2" t="str">
        <f t="shared" si="45"/>
        <v xml:space="preserve"> ()</v>
      </c>
    </row>
    <row r="152" spans="18:18" x14ac:dyDescent="0.25">
      <c r="R152" s="2" t="str">
        <f t="shared" si="45"/>
        <v xml:space="preserve"> ()</v>
      </c>
    </row>
    <row r="153" spans="18:18" x14ac:dyDescent="0.25">
      <c r="R153" s="2" t="str">
        <f t="shared" si="45"/>
        <v xml:space="preserve"> ()</v>
      </c>
    </row>
    <row r="154" spans="18:18" x14ac:dyDescent="0.25">
      <c r="R154" s="2" t="str">
        <f t="shared" si="45"/>
        <v xml:space="preserve"> ()</v>
      </c>
    </row>
    <row r="155" spans="18:18" x14ac:dyDescent="0.25">
      <c r="R155" s="2" t="str">
        <f t="shared" si="45"/>
        <v xml:space="preserve"> ()</v>
      </c>
    </row>
    <row r="156" spans="18:18" x14ac:dyDescent="0.25">
      <c r="R156" s="2" t="str">
        <f t="shared" si="45"/>
        <v xml:space="preserve"> ()</v>
      </c>
    </row>
    <row r="157" spans="18:18" x14ac:dyDescent="0.25">
      <c r="R157" s="2" t="str">
        <f t="shared" si="45"/>
        <v xml:space="preserve"> ()</v>
      </c>
    </row>
    <row r="158" spans="18:18" x14ac:dyDescent="0.25">
      <c r="R158" s="2" t="str">
        <f t="shared" si="45"/>
        <v xml:space="preserve"> ()</v>
      </c>
    </row>
    <row r="159" spans="18:18" x14ac:dyDescent="0.25">
      <c r="R159" s="2" t="str">
        <f t="shared" si="45"/>
        <v xml:space="preserve"> ()</v>
      </c>
    </row>
    <row r="160" spans="18:18" x14ac:dyDescent="0.25">
      <c r="R160" s="2" t="str">
        <f t="shared" si="45"/>
        <v xml:space="preserve"> ()</v>
      </c>
    </row>
    <row r="161" spans="18:18" x14ac:dyDescent="0.25">
      <c r="R161" s="2" t="str">
        <f t="shared" si="45"/>
        <v xml:space="preserve"> ()</v>
      </c>
    </row>
    <row r="162" spans="18:18" x14ac:dyDescent="0.25">
      <c r="R162" s="2" t="str">
        <f t="shared" si="45"/>
        <v xml:space="preserve"> ()</v>
      </c>
    </row>
    <row r="163" spans="18:18" x14ac:dyDescent="0.25">
      <c r="R163" s="2" t="str">
        <f t="shared" si="45"/>
        <v xml:space="preserve"> ()</v>
      </c>
    </row>
    <row r="164" spans="18:18" x14ac:dyDescent="0.25">
      <c r="R164" s="2" t="str">
        <f t="shared" si="45"/>
        <v xml:space="preserve"> ()</v>
      </c>
    </row>
    <row r="165" spans="18:18" x14ac:dyDescent="0.25">
      <c r="R165" s="2" t="str">
        <f t="shared" si="45"/>
        <v xml:space="preserve"> ()</v>
      </c>
    </row>
    <row r="166" spans="18:18" x14ac:dyDescent="0.25">
      <c r="R166" s="2" t="str">
        <f t="shared" si="45"/>
        <v xml:space="preserve"> ()</v>
      </c>
    </row>
    <row r="167" spans="18:18" x14ac:dyDescent="0.25">
      <c r="R167" s="2" t="str">
        <f t="shared" si="45"/>
        <v xml:space="preserve"> ()</v>
      </c>
    </row>
    <row r="168" spans="18:18" x14ac:dyDescent="0.25">
      <c r="R168" s="2" t="str">
        <f t="shared" si="45"/>
        <v xml:space="preserve"> ()</v>
      </c>
    </row>
    <row r="169" spans="18:18" x14ac:dyDescent="0.25">
      <c r="R169" s="2" t="str">
        <f t="shared" si="45"/>
        <v xml:space="preserve"> ()</v>
      </c>
    </row>
    <row r="170" spans="18:18" x14ac:dyDescent="0.25">
      <c r="R170" s="2" t="str">
        <f t="shared" si="45"/>
        <v xml:space="preserve"> ()</v>
      </c>
    </row>
    <row r="171" spans="18:18" x14ac:dyDescent="0.25">
      <c r="R171" s="2" t="str">
        <f t="shared" si="45"/>
        <v xml:space="preserve"> ()</v>
      </c>
    </row>
    <row r="172" spans="18:18" x14ac:dyDescent="0.25">
      <c r="R172" s="2" t="str">
        <f t="shared" si="45"/>
        <v xml:space="preserve"> ()</v>
      </c>
    </row>
    <row r="173" spans="18:18" x14ac:dyDescent="0.25">
      <c r="R173" s="2" t="str">
        <f t="shared" si="45"/>
        <v xml:space="preserve"> ()</v>
      </c>
    </row>
    <row r="174" spans="18:18" x14ac:dyDescent="0.25">
      <c r="R174" s="2" t="str">
        <f t="shared" si="45"/>
        <v xml:space="preserve"> ()</v>
      </c>
    </row>
    <row r="175" spans="18:18" x14ac:dyDescent="0.25">
      <c r="R175" s="2" t="str">
        <f t="shared" si="45"/>
        <v xml:space="preserve"> ()</v>
      </c>
    </row>
    <row r="176" spans="18:18" x14ac:dyDescent="0.25">
      <c r="R176" s="2" t="str">
        <f t="shared" si="45"/>
        <v xml:space="preserve"> ()</v>
      </c>
    </row>
    <row r="177" spans="18:18" x14ac:dyDescent="0.25">
      <c r="R177" s="2" t="str">
        <f t="shared" si="45"/>
        <v xml:space="preserve"> ()</v>
      </c>
    </row>
    <row r="178" spans="18:18" x14ac:dyDescent="0.25">
      <c r="R178" s="2" t="str">
        <f t="shared" si="45"/>
        <v xml:space="preserve"> ()</v>
      </c>
    </row>
    <row r="179" spans="18:18" x14ac:dyDescent="0.25">
      <c r="R179" s="2" t="str">
        <f t="shared" si="45"/>
        <v xml:space="preserve"> ()</v>
      </c>
    </row>
    <row r="180" spans="18:18" x14ac:dyDescent="0.25">
      <c r="R180" s="2" t="str">
        <f t="shared" si="45"/>
        <v xml:space="preserve"> ()</v>
      </c>
    </row>
    <row r="181" spans="18:18" x14ac:dyDescent="0.25">
      <c r="R181" s="2" t="str">
        <f t="shared" si="45"/>
        <v xml:space="preserve"> ()</v>
      </c>
    </row>
    <row r="182" spans="18:18" x14ac:dyDescent="0.25">
      <c r="R182" s="2" t="str">
        <f t="shared" si="45"/>
        <v xml:space="preserve"> ()</v>
      </c>
    </row>
    <row r="183" spans="18:18" x14ac:dyDescent="0.25">
      <c r="R183" s="2" t="str">
        <f t="shared" si="45"/>
        <v xml:space="preserve"> ()</v>
      </c>
    </row>
    <row r="184" spans="18:18" x14ac:dyDescent="0.25">
      <c r="R184" s="2" t="str">
        <f t="shared" si="45"/>
        <v xml:space="preserve"> ()</v>
      </c>
    </row>
    <row r="185" spans="18:18" x14ac:dyDescent="0.25">
      <c r="R185" s="2" t="str">
        <f t="shared" si="45"/>
        <v xml:space="preserve"> ()</v>
      </c>
    </row>
    <row r="186" spans="18:18" x14ac:dyDescent="0.25">
      <c r="R186" s="2" t="str">
        <f t="shared" si="45"/>
        <v xml:space="preserve"> ()</v>
      </c>
    </row>
    <row r="187" spans="18:18" x14ac:dyDescent="0.25">
      <c r="R187" s="2" t="str">
        <f t="shared" si="45"/>
        <v xml:space="preserve"> ()</v>
      </c>
    </row>
    <row r="188" spans="18:18" x14ac:dyDescent="0.25">
      <c r="R188" s="2" t="str">
        <f t="shared" si="45"/>
        <v xml:space="preserve"> ()</v>
      </c>
    </row>
    <row r="189" spans="18:18" x14ac:dyDescent="0.25">
      <c r="R189" s="2" t="str">
        <f t="shared" si="45"/>
        <v xml:space="preserve"> ()</v>
      </c>
    </row>
    <row r="190" spans="18:18" x14ac:dyDescent="0.25">
      <c r="R190" s="2" t="str">
        <f t="shared" si="45"/>
        <v xml:space="preserve"> ()</v>
      </c>
    </row>
    <row r="191" spans="18:18" x14ac:dyDescent="0.25">
      <c r="R191" s="2" t="str">
        <f t="shared" si="45"/>
        <v xml:space="preserve"> ()</v>
      </c>
    </row>
    <row r="192" spans="18:18" x14ac:dyDescent="0.25">
      <c r="R192" s="2" t="str">
        <f t="shared" si="45"/>
        <v xml:space="preserve"> ()</v>
      </c>
    </row>
    <row r="193" spans="18:18" x14ac:dyDescent="0.25">
      <c r="R193" s="2" t="str">
        <f t="shared" si="45"/>
        <v xml:space="preserve"> ()</v>
      </c>
    </row>
    <row r="194" spans="18:18" x14ac:dyDescent="0.25">
      <c r="R194" s="2" t="str">
        <f t="shared" si="45"/>
        <v xml:space="preserve"> ()</v>
      </c>
    </row>
    <row r="195" spans="18:18" x14ac:dyDescent="0.25">
      <c r="R195" s="2" t="str">
        <f t="shared" si="45"/>
        <v xml:space="preserve"> ()</v>
      </c>
    </row>
    <row r="196" spans="18:18" x14ac:dyDescent="0.25">
      <c r="R196" s="2" t="str">
        <f t="shared" si="45"/>
        <v xml:space="preserve"> ()</v>
      </c>
    </row>
    <row r="197" spans="18:18" x14ac:dyDescent="0.25">
      <c r="R197" s="2" t="str">
        <f t="shared" si="45"/>
        <v xml:space="preserve"> ()</v>
      </c>
    </row>
    <row r="198" spans="18:18" x14ac:dyDescent="0.25">
      <c r="R198" s="2" t="str">
        <f t="shared" si="45"/>
        <v xml:space="preserve"> ()</v>
      </c>
    </row>
    <row r="199" spans="18:18" x14ac:dyDescent="0.25">
      <c r="R199" s="2" t="str">
        <f t="shared" si="45"/>
        <v xml:space="preserve"> ()</v>
      </c>
    </row>
    <row r="200" spans="18:18" x14ac:dyDescent="0.25">
      <c r="R200" s="2" t="str">
        <f t="shared" si="45"/>
        <v xml:space="preserve"> ()</v>
      </c>
    </row>
    <row r="201" spans="18:18" x14ac:dyDescent="0.25">
      <c r="R201" s="2" t="str">
        <f t="shared" ref="R201:R264" si="46">CONCATENATE(D201, " (", C201, ")")</f>
        <v xml:space="preserve"> ()</v>
      </c>
    </row>
    <row r="202" spans="18:18" x14ac:dyDescent="0.25">
      <c r="R202" s="2" t="str">
        <f t="shared" si="46"/>
        <v xml:space="preserve"> ()</v>
      </c>
    </row>
    <row r="203" spans="18:18" x14ac:dyDescent="0.25">
      <c r="R203" s="2" t="str">
        <f t="shared" si="46"/>
        <v xml:space="preserve"> ()</v>
      </c>
    </row>
    <row r="204" spans="18:18" x14ac:dyDescent="0.25">
      <c r="R204" s="2" t="str">
        <f t="shared" si="46"/>
        <v xml:space="preserve"> ()</v>
      </c>
    </row>
    <row r="205" spans="18:18" x14ac:dyDescent="0.25">
      <c r="R205" s="2" t="str">
        <f t="shared" si="46"/>
        <v xml:space="preserve"> ()</v>
      </c>
    </row>
    <row r="206" spans="18:18" x14ac:dyDescent="0.25">
      <c r="R206" s="2" t="str">
        <f t="shared" si="46"/>
        <v xml:space="preserve"> ()</v>
      </c>
    </row>
    <row r="207" spans="18:18" x14ac:dyDescent="0.25">
      <c r="R207" s="2" t="str">
        <f t="shared" si="46"/>
        <v xml:space="preserve"> ()</v>
      </c>
    </row>
    <row r="208" spans="18:18" x14ac:dyDescent="0.25">
      <c r="R208" s="2" t="str">
        <f t="shared" si="46"/>
        <v xml:space="preserve"> ()</v>
      </c>
    </row>
    <row r="209" spans="18:18" x14ac:dyDescent="0.25">
      <c r="R209" s="2" t="str">
        <f t="shared" si="46"/>
        <v xml:space="preserve"> ()</v>
      </c>
    </row>
    <row r="210" spans="18:18" x14ac:dyDescent="0.25">
      <c r="R210" s="2" t="str">
        <f t="shared" si="46"/>
        <v xml:space="preserve"> ()</v>
      </c>
    </row>
    <row r="211" spans="18:18" x14ac:dyDescent="0.25">
      <c r="R211" s="2" t="str">
        <f t="shared" si="46"/>
        <v xml:space="preserve"> ()</v>
      </c>
    </row>
    <row r="212" spans="18:18" x14ac:dyDescent="0.25">
      <c r="R212" s="2" t="str">
        <f t="shared" si="46"/>
        <v xml:space="preserve"> ()</v>
      </c>
    </row>
    <row r="213" spans="18:18" x14ac:dyDescent="0.25">
      <c r="R213" s="2" t="str">
        <f t="shared" si="46"/>
        <v xml:space="preserve"> ()</v>
      </c>
    </row>
    <row r="214" spans="18:18" x14ac:dyDescent="0.25">
      <c r="R214" s="2" t="str">
        <f t="shared" si="46"/>
        <v xml:space="preserve"> ()</v>
      </c>
    </row>
    <row r="215" spans="18:18" x14ac:dyDescent="0.25">
      <c r="R215" s="2" t="str">
        <f t="shared" si="46"/>
        <v xml:space="preserve"> ()</v>
      </c>
    </row>
    <row r="216" spans="18:18" x14ac:dyDescent="0.25">
      <c r="R216" s="2" t="str">
        <f t="shared" si="46"/>
        <v xml:space="preserve"> ()</v>
      </c>
    </row>
    <row r="217" spans="18:18" x14ac:dyDescent="0.25">
      <c r="R217" s="2" t="str">
        <f t="shared" si="46"/>
        <v xml:space="preserve"> ()</v>
      </c>
    </row>
    <row r="218" spans="18:18" x14ac:dyDescent="0.25">
      <c r="R218" s="2" t="str">
        <f t="shared" si="46"/>
        <v xml:space="preserve"> ()</v>
      </c>
    </row>
    <row r="219" spans="18:18" x14ac:dyDescent="0.25">
      <c r="R219" s="2" t="str">
        <f t="shared" si="46"/>
        <v xml:space="preserve"> ()</v>
      </c>
    </row>
    <row r="220" spans="18:18" x14ac:dyDescent="0.25">
      <c r="R220" s="2" t="str">
        <f t="shared" si="46"/>
        <v xml:space="preserve"> ()</v>
      </c>
    </row>
    <row r="221" spans="18:18" x14ac:dyDescent="0.25">
      <c r="R221" s="2" t="str">
        <f t="shared" si="46"/>
        <v xml:space="preserve"> ()</v>
      </c>
    </row>
    <row r="222" spans="18:18" x14ac:dyDescent="0.25">
      <c r="R222" s="2" t="str">
        <f t="shared" si="46"/>
        <v xml:space="preserve"> ()</v>
      </c>
    </row>
    <row r="223" spans="18:18" x14ac:dyDescent="0.25">
      <c r="R223" s="2" t="str">
        <f t="shared" si="46"/>
        <v xml:space="preserve"> ()</v>
      </c>
    </row>
    <row r="224" spans="18:18" x14ac:dyDescent="0.25">
      <c r="R224" s="2" t="str">
        <f t="shared" si="46"/>
        <v xml:space="preserve"> ()</v>
      </c>
    </row>
    <row r="225" spans="18:18" x14ac:dyDescent="0.25">
      <c r="R225" s="2" t="str">
        <f t="shared" si="46"/>
        <v xml:space="preserve"> ()</v>
      </c>
    </row>
    <row r="226" spans="18:18" x14ac:dyDescent="0.25">
      <c r="R226" s="2" t="str">
        <f t="shared" si="46"/>
        <v xml:space="preserve"> ()</v>
      </c>
    </row>
    <row r="227" spans="18:18" x14ac:dyDescent="0.25">
      <c r="R227" s="2" t="str">
        <f t="shared" si="46"/>
        <v xml:space="preserve"> ()</v>
      </c>
    </row>
    <row r="228" spans="18:18" x14ac:dyDescent="0.25">
      <c r="R228" s="2" t="str">
        <f t="shared" si="46"/>
        <v xml:space="preserve"> ()</v>
      </c>
    </row>
    <row r="229" spans="18:18" x14ac:dyDescent="0.25">
      <c r="R229" s="2" t="str">
        <f t="shared" si="46"/>
        <v xml:space="preserve"> ()</v>
      </c>
    </row>
    <row r="230" spans="18:18" x14ac:dyDescent="0.25">
      <c r="R230" s="2" t="str">
        <f t="shared" si="46"/>
        <v xml:space="preserve"> ()</v>
      </c>
    </row>
    <row r="231" spans="18:18" x14ac:dyDescent="0.25">
      <c r="R231" s="2" t="str">
        <f t="shared" si="46"/>
        <v xml:space="preserve"> ()</v>
      </c>
    </row>
    <row r="232" spans="18:18" x14ac:dyDescent="0.25">
      <c r="R232" s="2" t="str">
        <f t="shared" si="46"/>
        <v xml:space="preserve"> ()</v>
      </c>
    </row>
    <row r="233" spans="18:18" x14ac:dyDescent="0.25">
      <c r="R233" s="2" t="str">
        <f t="shared" si="46"/>
        <v xml:space="preserve"> ()</v>
      </c>
    </row>
    <row r="234" spans="18:18" x14ac:dyDescent="0.25">
      <c r="R234" s="2" t="str">
        <f t="shared" si="46"/>
        <v xml:space="preserve"> ()</v>
      </c>
    </row>
    <row r="235" spans="18:18" x14ac:dyDescent="0.25">
      <c r="R235" s="2" t="str">
        <f t="shared" si="46"/>
        <v xml:space="preserve"> ()</v>
      </c>
    </row>
    <row r="236" spans="18:18" x14ac:dyDescent="0.25">
      <c r="R236" s="2" t="str">
        <f t="shared" si="46"/>
        <v xml:space="preserve"> ()</v>
      </c>
    </row>
    <row r="237" spans="18:18" x14ac:dyDescent="0.25">
      <c r="R237" s="2" t="str">
        <f t="shared" si="46"/>
        <v xml:space="preserve"> ()</v>
      </c>
    </row>
    <row r="238" spans="18:18" x14ac:dyDescent="0.25">
      <c r="R238" s="2" t="str">
        <f t="shared" si="46"/>
        <v xml:space="preserve"> ()</v>
      </c>
    </row>
    <row r="239" spans="18:18" x14ac:dyDescent="0.25">
      <c r="R239" s="2" t="str">
        <f t="shared" si="46"/>
        <v xml:space="preserve"> ()</v>
      </c>
    </row>
    <row r="240" spans="18:18" x14ac:dyDescent="0.25">
      <c r="R240" s="2" t="str">
        <f t="shared" si="46"/>
        <v xml:space="preserve"> ()</v>
      </c>
    </row>
    <row r="241" spans="18:18" x14ac:dyDescent="0.25">
      <c r="R241" s="2" t="str">
        <f t="shared" si="46"/>
        <v xml:space="preserve"> ()</v>
      </c>
    </row>
    <row r="242" spans="18:18" x14ac:dyDescent="0.25">
      <c r="R242" s="2" t="str">
        <f t="shared" si="46"/>
        <v xml:space="preserve"> ()</v>
      </c>
    </row>
    <row r="243" spans="18:18" x14ac:dyDescent="0.25">
      <c r="R243" s="2" t="str">
        <f t="shared" si="46"/>
        <v xml:space="preserve"> ()</v>
      </c>
    </row>
    <row r="244" spans="18:18" x14ac:dyDescent="0.25">
      <c r="R244" s="2" t="str">
        <f t="shared" si="46"/>
        <v xml:space="preserve"> ()</v>
      </c>
    </row>
    <row r="245" spans="18:18" x14ac:dyDescent="0.25">
      <c r="R245" s="2" t="str">
        <f t="shared" si="46"/>
        <v xml:space="preserve"> ()</v>
      </c>
    </row>
    <row r="246" spans="18:18" x14ac:dyDescent="0.25">
      <c r="R246" s="2" t="str">
        <f t="shared" si="46"/>
        <v xml:space="preserve"> ()</v>
      </c>
    </row>
    <row r="247" spans="18:18" x14ac:dyDescent="0.25">
      <c r="R247" s="2" t="str">
        <f t="shared" si="46"/>
        <v xml:space="preserve"> ()</v>
      </c>
    </row>
    <row r="248" spans="18:18" x14ac:dyDescent="0.25">
      <c r="R248" s="2" t="str">
        <f t="shared" si="46"/>
        <v xml:space="preserve"> ()</v>
      </c>
    </row>
    <row r="249" spans="18:18" x14ac:dyDescent="0.25">
      <c r="R249" s="2" t="str">
        <f t="shared" si="46"/>
        <v xml:space="preserve"> ()</v>
      </c>
    </row>
    <row r="250" spans="18:18" x14ac:dyDescent="0.25">
      <c r="R250" s="2" t="str">
        <f t="shared" si="46"/>
        <v xml:space="preserve"> ()</v>
      </c>
    </row>
    <row r="251" spans="18:18" x14ac:dyDescent="0.25">
      <c r="R251" s="2" t="str">
        <f t="shared" si="46"/>
        <v xml:space="preserve"> ()</v>
      </c>
    </row>
    <row r="252" spans="18:18" x14ac:dyDescent="0.25">
      <c r="R252" s="2" t="str">
        <f t="shared" si="46"/>
        <v xml:space="preserve"> ()</v>
      </c>
    </row>
    <row r="253" spans="18:18" x14ac:dyDescent="0.25">
      <c r="R253" s="2" t="str">
        <f t="shared" si="46"/>
        <v xml:space="preserve"> ()</v>
      </c>
    </row>
    <row r="254" spans="18:18" x14ac:dyDescent="0.25">
      <c r="R254" s="2" t="str">
        <f t="shared" si="46"/>
        <v xml:space="preserve"> ()</v>
      </c>
    </row>
    <row r="255" spans="18:18" x14ac:dyDescent="0.25">
      <c r="R255" s="2" t="str">
        <f t="shared" si="46"/>
        <v xml:space="preserve"> ()</v>
      </c>
    </row>
    <row r="256" spans="18:18" x14ac:dyDescent="0.25">
      <c r="R256" s="2" t="str">
        <f t="shared" si="46"/>
        <v xml:space="preserve"> ()</v>
      </c>
    </row>
    <row r="257" spans="18:18" x14ac:dyDescent="0.25">
      <c r="R257" s="2" t="str">
        <f t="shared" si="46"/>
        <v xml:space="preserve"> ()</v>
      </c>
    </row>
    <row r="258" spans="18:18" x14ac:dyDescent="0.25">
      <c r="R258" s="2" t="str">
        <f t="shared" si="46"/>
        <v xml:space="preserve"> ()</v>
      </c>
    </row>
    <row r="259" spans="18:18" x14ac:dyDescent="0.25">
      <c r="R259" s="2" t="str">
        <f t="shared" si="46"/>
        <v xml:space="preserve"> ()</v>
      </c>
    </row>
    <row r="260" spans="18:18" x14ac:dyDescent="0.25">
      <c r="R260" s="2" t="str">
        <f t="shared" si="46"/>
        <v xml:space="preserve"> ()</v>
      </c>
    </row>
    <row r="261" spans="18:18" x14ac:dyDescent="0.25">
      <c r="R261" s="2" t="str">
        <f t="shared" si="46"/>
        <v xml:space="preserve"> ()</v>
      </c>
    </row>
    <row r="262" spans="18:18" x14ac:dyDescent="0.25">
      <c r="R262" s="2" t="str">
        <f t="shared" si="46"/>
        <v xml:space="preserve"> ()</v>
      </c>
    </row>
    <row r="263" spans="18:18" x14ac:dyDescent="0.25">
      <c r="R263" s="2" t="str">
        <f t="shared" si="46"/>
        <v xml:space="preserve"> ()</v>
      </c>
    </row>
    <row r="264" spans="18:18" x14ac:dyDescent="0.25">
      <c r="R264" s="2" t="str">
        <f t="shared" si="46"/>
        <v xml:space="preserve"> ()</v>
      </c>
    </row>
    <row r="265" spans="18:18" x14ac:dyDescent="0.25">
      <c r="R265" s="2" t="str">
        <f t="shared" ref="R265:R328" si="47">CONCATENATE(D265, " (", C265, ")")</f>
        <v xml:space="preserve"> ()</v>
      </c>
    </row>
    <row r="266" spans="18:18" x14ac:dyDescent="0.25">
      <c r="R266" s="2" t="str">
        <f t="shared" si="47"/>
        <v xml:space="preserve"> ()</v>
      </c>
    </row>
    <row r="267" spans="18:18" x14ac:dyDescent="0.25">
      <c r="R267" s="2" t="str">
        <f t="shared" si="47"/>
        <v xml:space="preserve"> ()</v>
      </c>
    </row>
    <row r="268" spans="18:18" x14ac:dyDescent="0.25">
      <c r="R268" s="2" t="str">
        <f t="shared" si="47"/>
        <v xml:space="preserve"> ()</v>
      </c>
    </row>
    <row r="269" spans="18:18" x14ac:dyDescent="0.25">
      <c r="R269" s="2" t="str">
        <f t="shared" si="47"/>
        <v xml:space="preserve"> ()</v>
      </c>
    </row>
    <row r="270" spans="18:18" x14ac:dyDescent="0.25">
      <c r="R270" s="2" t="str">
        <f t="shared" si="47"/>
        <v xml:space="preserve"> ()</v>
      </c>
    </row>
    <row r="271" spans="18:18" x14ac:dyDescent="0.25">
      <c r="R271" s="2" t="str">
        <f t="shared" si="47"/>
        <v xml:space="preserve"> ()</v>
      </c>
    </row>
    <row r="272" spans="18:18" x14ac:dyDescent="0.25">
      <c r="R272" s="2" t="str">
        <f t="shared" si="47"/>
        <v xml:space="preserve"> ()</v>
      </c>
    </row>
    <row r="273" spans="18:18" x14ac:dyDescent="0.25">
      <c r="R273" s="2" t="str">
        <f t="shared" si="47"/>
        <v xml:space="preserve"> ()</v>
      </c>
    </row>
    <row r="274" spans="18:18" x14ac:dyDescent="0.25">
      <c r="R274" s="2" t="str">
        <f t="shared" si="47"/>
        <v xml:space="preserve"> ()</v>
      </c>
    </row>
    <row r="275" spans="18:18" x14ac:dyDescent="0.25">
      <c r="R275" s="2" t="str">
        <f t="shared" si="47"/>
        <v xml:space="preserve"> ()</v>
      </c>
    </row>
    <row r="276" spans="18:18" x14ac:dyDescent="0.25">
      <c r="R276" s="2" t="str">
        <f t="shared" si="47"/>
        <v xml:space="preserve"> ()</v>
      </c>
    </row>
    <row r="277" spans="18:18" x14ac:dyDescent="0.25">
      <c r="R277" s="2" t="str">
        <f t="shared" si="47"/>
        <v xml:space="preserve"> ()</v>
      </c>
    </row>
    <row r="278" spans="18:18" x14ac:dyDescent="0.25">
      <c r="R278" s="2" t="str">
        <f t="shared" si="47"/>
        <v xml:space="preserve"> ()</v>
      </c>
    </row>
    <row r="279" spans="18:18" x14ac:dyDescent="0.25">
      <c r="R279" s="2" t="str">
        <f t="shared" si="47"/>
        <v xml:space="preserve"> ()</v>
      </c>
    </row>
    <row r="280" spans="18:18" x14ac:dyDescent="0.25">
      <c r="R280" s="2" t="str">
        <f t="shared" si="47"/>
        <v xml:space="preserve"> ()</v>
      </c>
    </row>
    <row r="281" spans="18:18" x14ac:dyDescent="0.25">
      <c r="R281" s="2" t="str">
        <f t="shared" si="47"/>
        <v xml:space="preserve"> ()</v>
      </c>
    </row>
    <row r="282" spans="18:18" x14ac:dyDescent="0.25">
      <c r="R282" s="2" t="str">
        <f t="shared" si="47"/>
        <v xml:space="preserve"> ()</v>
      </c>
    </row>
    <row r="283" spans="18:18" x14ac:dyDescent="0.25">
      <c r="R283" s="2" t="str">
        <f t="shared" si="47"/>
        <v xml:space="preserve"> ()</v>
      </c>
    </row>
    <row r="284" spans="18:18" x14ac:dyDescent="0.25">
      <c r="R284" s="2" t="str">
        <f t="shared" si="47"/>
        <v xml:space="preserve"> ()</v>
      </c>
    </row>
    <row r="285" spans="18:18" x14ac:dyDescent="0.25">
      <c r="R285" s="2" t="str">
        <f t="shared" si="47"/>
        <v xml:space="preserve"> ()</v>
      </c>
    </row>
    <row r="286" spans="18:18" x14ac:dyDescent="0.25">
      <c r="R286" s="2" t="str">
        <f t="shared" si="47"/>
        <v xml:space="preserve"> ()</v>
      </c>
    </row>
    <row r="287" spans="18:18" x14ac:dyDescent="0.25">
      <c r="R287" s="2" t="str">
        <f t="shared" si="47"/>
        <v xml:space="preserve"> ()</v>
      </c>
    </row>
    <row r="288" spans="18:18" x14ac:dyDescent="0.25">
      <c r="R288" s="2" t="str">
        <f t="shared" si="47"/>
        <v xml:space="preserve"> ()</v>
      </c>
    </row>
    <row r="289" spans="18:18" x14ac:dyDescent="0.25">
      <c r="R289" s="2" t="str">
        <f t="shared" si="47"/>
        <v xml:space="preserve"> ()</v>
      </c>
    </row>
    <row r="290" spans="18:18" x14ac:dyDescent="0.25">
      <c r="R290" s="2" t="str">
        <f t="shared" si="47"/>
        <v xml:space="preserve"> ()</v>
      </c>
    </row>
    <row r="291" spans="18:18" x14ac:dyDescent="0.25">
      <c r="R291" s="2" t="str">
        <f t="shared" si="47"/>
        <v xml:space="preserve"> ()</v>
      </c>
    </row>
    <row r="292" spans="18:18" x14ac:dyDescent="0.25">
      <c r="R292" s="2" t="str">
        <f t="shared" si="47"/>
        <v xml:space="preserve"> ()</v>
      </c>
    </row>
    <row r="293" spans="18:18" x14ac:dyDescent="0.25">
      <c r="R293" s="2" t="str">
        <f t="shared" si="47"/>
        <v xml:space="preserve"> ()</v>
      </c>
    </row>
    <row r="294" spans="18:18" x14ac:dyDescent="0.25">
      <c r="R294" s="2" t="str">
        <f t="shared" si="47"/>
        <v xml:space="preserve"> ()</v>
      </c>
    </row>
    <row r="295" spans="18:18" x14ac:dyDescent="0.25">
      <c r="R295" s="2" t="str">
        <f t="shared" si="47"/>
        <v xml:space="preserve"> ()</v>
      </c>
    </row>
    <row r="296" spans="18:18" x14ac:dyDescent="0.25">
      <c r="R296" s="2" t="str">
        <f t="shared" si="47"/>
        <v xml:space="preserve"> ()</v>
      </c>
    </row>
    <row r="297" spans="18:18" x14ac:dyDescent="0.25">
      <c r="R297" s="2" t="str">
        <f t="shared" si="47"/>
        <v xml:space="preserve"> ()</v>
      </c>
    </row>
    <row r="298" spans="18:18" x14ac:dyDescent="0.25">
      <c r="R298" s="2" t="str">
        <f t="shared" si="47"/>
        <v xml:space="preserve"> ()</v>
      </c>
    </row>
    <row r="299" spans="18:18" x14ac:dyDescent="0.25">
      <c r="R299" s="2" t="str">
        <f t="shared" si="47"/>
        <v xml:space="preserve"> ()</v>
      </c>
    </row>
    <row r="300" spans="18:18" x14ac:dyDescent="0.25">
      <c r="R300" s="2" t="str">
        <f t="shared" si="47"/>
        <v xml:space="preserve"> ()</v>
      </c>
    </row>
    <row r="301" spans="18:18" x14ac:dyDescent="0.25">
      <c r="R301" s="2" t="str">
        <f t="shared" si="47"/>
        <v xml:space="preserve"> ()</v>
      </c>
    </row>
    <row r="302" spans="18:18" x14ac:dyDescent="0.25">
      <c r="R302" s="2" t="str">
        <f t="shared" si="47"/>
        <v xml:space="preserve"> ()</v>
      </c>
    </row>
    <row r="303" spans="18:18" x14ac:dyDescent="0.25">
      <c r="R303" s="2" t="str">
        <f t="shared" si="47"/>
        <v xml:space="preserve"> ()</v>
      </c>
    </row>
    <row r="304" spans="18:18" x14ac:dyDescent="0.25">
      <c r="R304" s="2" t="str">
        <f t="shared" si="47"/>
        <v xml:space="preserve"> ()</v>
      </c>
    </row>
    <row r="305" spans="18:18" x14ac:dyDescent="0.25">
      <c r="R305" s="2" t="str">
        <f t="shared" si="47"/>
        <v xml:space="preserve"> ()</v>
      </c>
    </row>
    <row r="306" spans="18:18" x14ac:dyDescent="0.25">
      <c r="R306" s="2" t="str">
        <f t="shared" si="47"/>
        <v xml:space="preserve"> ()</v>
      </c>
    </row>
    <row r="307" spans="18:18" x14ac:dyDescent="0.25">
      <c r="R307" s="2" t="str">
        <f t="shared" si="47"/>
        <v xml:space="preserve"> ()</v>
      </c>
    </row>
    <row r="308" spans="18:18" x14ac:dyDescent="0.25">
      <c r="R308" s="2" t="str">
        <f t="shared" si="47"/>
        <v xml:space="preserve"> ()</v>
      </c>
    </row>
    <row r="309" spans="18:18" x14ac:dyDescent="0.25">
      <c r="R309" s="2" t="str">
        <f t="shared" si="47"/>
        <v xml:space="preserve"> ()</v>
      </c>
    </row>
    <row r="310" spans="18:18" x14ac:dyDescent="0.25">
      <c r="R310" s="2" t="str">
        <f t="shared" si="47"/>
        <v xml:space="preserve"> ()</v>
      </c>
    </row>
    <row r="311" spans="18:18" x14ac:dyDescent="0.25">
      <c r="R311" s="2" t="str">
        <f t="shared" si="47"/>
        <v xml:space="preserve"> ()</v>
      </c>
    </row>
    <row r="312" spans="18:18" x14ac:dyDescent="0.25">
      <c r="R312" s="2" t="str">
        <f t="shared" si="47"/>
        <v xml:space="preserve"> ()</v>
      </c>
    </row>
    <row r="313" spans="18:18" x14ac:dyDescent="0.25">
      <c r="R313" s="2" t="str">
        <f t="shared" si="47"/>
        <v xml:space="preserve"> ()</v>
      </c>
    </row>
    <row r="314" spans="18:18" x14ac:dyDescent="0.25">
      <c r="R314" s="2" t="str">
        <f t="shared" si="47"/>
        <v xml:space="preserve"> ()</v>
      </c>
    </row>
    <row r="315" spans="18:18" x14ac:dyDescent="0.25">
      <c r="R315" s="2" t="str">
        <f t="shared" si="47"/>
        <v xml:space="preserve"> ()</v>
      </c>
    </row>
    <row r="316" spans="18:18" x14ac:dyDescent="0.25">
      <c r="R316" s="2" t="str">
        <f t="shared" si="47"/>
        <v xml:space="preserve"> ()</v>
      </c>
    </row>
    <row r="317" spans="18:18" x14ac:dyDescent="0.25">
      <c r="R317" s="2" t="str">
        <f t="shared" si="47"/>
        <v xml:space="preserve"> ()</v>
      </c>
    </row>
    <row r="318" spans="18:18" x14ac:dyDescent="0.25">
      <c r="R318" s="2" t="str">
        <f t="shared" si="47"/>
        <v xml:space="preserve"> ()</v>
      </c>
    </row>
    <row r="319" spans="18:18" x14ac:dyDescent="0.25">
      <c r="R319" s="2" t="str">
        <f t="shared" si="47"/>
        <v xml:space="preserve"> ()</v>
      </c>
    </row>
    <row r="320" spans="18:18" x14ac:dyDescent="0.25">
      <c r="R320" s="2" t="str">
        <f t="shared" si="47"/>
        <v xml:space="preserve"> ()</v>
      </c>
    </row>
    <row r="321" spans="18:18" x14ac:dyDescent="0.25">
      <c r="R321" s="2" t="str">
        <f t="shared" si="47"/>
        <v xml:space="preserve"> ()</v>
      </c>
    </row>
    <row r="322" spans="18:18" x14ac:dyDescent="0.25">
      <c r="R322" s="2" t="str">
        <f t="shared" si="47"/>
        <v xml:space="preserve"> ()</v>
      </c>
    </row>
    <row r="323" spans="18:18" x14ac:dyDescent="0.25">
      <c r="R323" s="2" t="str">
        <f t="shared" si="47"/>
        <v xml:space="preserve"> ()</v>
      </c>
    </row>
    <row r="324" spans="18:18" x14ac:dyDescent="0.25">
      <c r="R324" s="2" t="str">
        <f t="shared" si="47"/>
        <v xml:space="preserve"> ()</v>
      </c>
    </row>
    <row r="325" spans="18:18" x14ac:dyDescent="0.25">
      <c r="R325" s="2" t="str">
        <f t="shared" si="47"/>
        <v xml:space="preserve"> ()</v>
      </c>
    </row>
    <row r="326" spans="18:18" x14ac:dyDescent="0.25">
      <c r="R326" s="2" t="str">
        <f t="shared" si="47"/>
        <v xml:space="preserve"> ()</v>
      </c>
    </row>
    <row r="327" spans="18:18" x14ac:dyDescent="0.25">
      <c r="R327" s="2" t="str">
        <f t="shared" si="47"/>
        <v xml:space="preserve"> ()</v>
      </c>
    </row>
    <row r="328" spans="18:18" x14ac:dyDescent="0.25">
      <c r="R328" s="2" t="str">
        <f t="shared" si="47"/>
        <v xml:space="preserve"> ()</v>
      </c>
    </row>
    <row r="329" spans="18:18" x14ac:dyDescent="0.25">
      <c r="R329" s="2" t="str">
        <f t="shared" ref="R329:R347" si="48">CONCATENATE(D329, " (", C329, ")")</f>
        <v xml:space="preserve"> ()</v>
      </c>
    </row>
    <row r="330" spans="18:18" x14ac:dyDescent="0.25">
      <c r="R330" s="2" t="str">
        <f t="shared" si="48"/>
        <v xml:space="preserve"> ()</v>
      </c>
    </row>
    <row r="331" spans="18:18" x14ac:dyDescent="0.25">
      <c r="R331" s="2" t="str">
        <f t="shared" si="48"/>
        <v xml:space="preserve"> ()</v>
      </c>
    </row>
    <row r="332" spans="18:18" x14ac:dyDescent="0.25">
      <c r="R332" s="2" t="str">
        <f t="shared" si="48"/>
        <v xml:space="preserve"> ()</v>
      </c>
    </row>
    <row r="333" spans="18:18" x14ac:dyDescent="0.25">
      <c r="R333" s="2" t="str">
        <f t="shared" si="48"/>
        <v xml:space="preserve"> ()</v>
      </c>
    </row>
    <row r="334" spans="18:18" x14ac:dyDescent="0.25">
      <c r="R334" s="2" t="str">
        <f t="shared" si="48"/>
        <v xml:space="preserve"> ()</v>
      </c>
    </row>
    <row r="335" spans="18:18" x14ac:dyDescent="0.25">
      <c r="R335" s="2" t="str">
        <f t="shared" si="48"/>
        <v xml:space="preserve"> ()</v>
      </c>
    </row>
    <row r="336" spans="18:18" x14ac:dyDescent="0.25">
      <c r="R336" s="2" t="str">
        <f t="shared" si="48"/>
        <v xml:space="preserve"> ()</v>
      </c>
    </row>
    <row r="337" spans="18:18" x14ac:dyDescent="0.25">
      <c r="R337" s="2" t="str">
        <f t="shared" si="48"/>
        <v xml:space="preserve"> ()</v>
      </c>
    </row>
    <row r="338" spans="18:18" x14ac:dyDescent="0.25">
      <c r="R338" s="2" t="str">
        <f t="shared" si="48"/>
        <v xml:space="preserve"> ()</v>
      </c>
    </row>
    <row r="339" spans="18:18" x14ac:dyDescent="0.25">
      <c r="R339" s="2" t="str">
        <f t="shared" si="48"/>
        <v xml:space="preserve"> ()</v>
      </c>
    </row>
    <row r="340" spans="18:18" x14ac:dyDescent="0.25">
      <c r="R340" s="2" t="str">
        <f t="shared" si="48"/>
        <v xml:space="preserve"> ()</v>
      </c>
    </row>
    <row r="341" spans="18:18" x14ac:dyDescent="0.25">
      <c r="R341" s="2" t="str">
        <f t="shared" si="48"/>
        <v xml:space="preserve"> ()</v>
      </c>
    </row>
    <row r="342" spans="18:18" x14ac:dyDescent="0.25">
      <c r="R342" s="2" t="str">
        <f t="shared" si="48"/>
        <v xml:space="preserve"> ()</v>
      </c>
    </row>
    <row r="343" spans="18:18" x14ac:dyDescent="0.25">
      <c r="R343" s="2" t="str">
        <f t="shared" si="48"/>
        <v xml:space="preserve"> ()</v>
      </c>
    </row>
    <row r="344" spans="18:18" x14ac:dyDescent="0.25">
      <c r="R344" s="2" t="str">
        <f t="shared" si="48"/>
        <v xml:space="preserve"> ()</v>
      </c>
    </row>
    <row r="345" spans="18:18" x14ac:dyDescent="0.25">
      <c r="R345" s="2" t="str">
        <f t="shared" si="48"/>
        <v xml:space="preserve"> ()</v>
      </c>
    </row>
    <row r="346" spans="18:18" x14ac:dyDescent="0.25">
      <c r="R346" s="2" t="str">
        <f t="shared" si="48"/>
        <v xml:space="preserve"> ()</v>
      </c>
    </row>
    <row r="347" spans="18:18" x14ac:dyDescent="0.25">
      <c r="R347" s="2" t="str">
        <f t="shared" si="48"/>
        <v xml:space="preserve"> ()</v>
      </c>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2020-10-21T05:01:34Z</dcterms:modified>
</cp:coreProperties>
</file>