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2"/>
  </bookViews>
  <sheets>
    <sheet name="Vessels" sheetId="10" r:id="rId1"/>
    <sheet name="Cruises" sheetId="1" r:id="rId2"/>
    <sheet name="Cruise Legs" sheetId="5" r:id="rId3"/>
    <sheet name="Cruise Leg Aliases" sheetId="9" r:id="rId4"/>
    <sheet name="Regions" sheetId="6" r:id="rId5"/>
    <sheet name="Data Set Types" sheetId="2" r:id="rId6"/>
    <sheet name="Data Products" sheetId="8" r:id="rId7"/>
    <sheet name="Data Sets" sheetId="3" r:id="rId8"/>
    <sheet name="Data Set Status" sheetId="4" r:id="rId9"/>
    <sheet name="Platform Type" sheetId="11" r:id="rId10"/>
    <sheet name="Science Center" sheetId="29" r:id="rId11"/>
    <sheet name="Science Center Divisions" sheetId="59" r:id="rId12"/>
    <sheet name="Regional Ecosystem" sheetId="12" r:id="rId13"/>
    <sheet name="Gear" sheetId="13" r:id="rId14"/>
    <sheet name="Standard Survey Name" sheetId="15" r:id="rId15"/>
    <sheet name="Survey Frequency" sheetId="16" r:id="rId16"/>
    <sheet name="Survey Name" sheetId="30" r:id="rId17"/>
    <sheet name="Survey Type" sheetId="31" r:id="rId18"/>
    <sheet name="Vessel List" sheetId="32" r:id="rId19"/>
    <sheet name="Vessel Type" sheetId="33" r:id="rId20"/>
    <sheet name="Survey Categories" sheetId="17" r:id="rId21"/>
    <sheet name="Target Species - ESA" sheetId="24" r:id="rId22"/>
    <sheet name="Fiscal Year" sheetId="26" r:id="rId23"/>
    <sheet name="Fiscal Quarter" sheetId="27" r:id="rId24"/>
    <sheet name="Target Species - MMPA" sheetId="19" r:id="rId25"/>
    <sheet name="Target Species - FSSI" sheetId="21" r:id="rId26"/>
    <sheet name="Expected Species Categories" sheetId="20" r:id="rId27"/>
    <sheet name="Cruise Survey Categories" sheetId="34" r:id="rId28"/>
    <sheet name="Cruise ESA Species" sheetId="35" r:id="rId29"/>
    <sheet name="Cruise FSSI Species" sheetId="36" r:id="rId30"/>
    <sheet name="Cruise MMPA Species" sheetId="37" r:id="rId31"/>
    <sheet name="Cruise Expected Species" sheetId="38" r:id="rId32"/>
    <sheet name="Cruise Target Species OTH" sheetId="42" r:id="rId33"/>
    <sheet name="Leg Ecosystems" sheetId="39" r:id="rId34"/>
    <sheet name="Leg Gear" sheetId="40" r:id="rId35"/>
    <sheet name="Cruise Leg Regions" sheetId="7" r:id="rId36"/>
    <sheet name="Gear Presets" sheetId="43" r:id="rId37"/>
    <sheet name="Gear Preset Options" sheetId="44" r:id="rId38"/>
    <sheet name="Reg Ecosystem Presets" sheetId="45" r:id="rId39"/>
    <sheet name="Reg Ecosystem Preset Options" sheetId="46" r:id="rId40"/>
    <sheet name="Region Presets" sheetId="47" r:id="rId41"/>
    <sheet name="Region Preset Options" sheetId="48" r:id="rId42"/>
    <sheet name="Survey Category Presets" sheetId="49" r:id="rId43"/>
    <sheet name="Survey Category Preset Options" sheetId="50" r:id="rId44"/>
    <sheet name="MMPA Species Presets" sheetId="51" r:id="rId45"/>
    <sheet name="MMPA Species Preset Options" sheetId="52" r:id="rId46"/>
    <sheet name="ESA Species Presets" sheetId="53" r:id="rId47"/>
    <sheet name="ESA Species Preset Options" sheetId="54" r:id="rId48"/>
    <sheet name="FSSI Species Presets" sheetId="55" r:id="rId49"/>
    <sheet name="FSSI Species Preset Options" sheetId="56" r:id="rId50"/>
    <sheet name="Expected Species Cat Presets" sheetId="57" r:id="rId51"/>
    <sheet name="Expected Species Cat Preset Opt" sheetId="58" r:id="rId5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22" i="5" l="1"/>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1" i="5"/>
  <c r="I78" i="5"/>
  <c r="I77" i="5"/>
  <c r="I76" i="5"/>
  <c r="I75" i="5"/>
  <c r="I74" i="5"/>
  <c r="I73" i="5"/>
  <c r="I72"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I21" i="5"/>
  <c r="I20" i="5"/>
  <c r="I19" i="5"/>
  <c r="I18" i="5"/>
  <c r="I17" i="5"/>
  <c r="I16" i="5"/>
  <c r="I15" i="5"/>
  <c r="I14" i="5"/>
  <c r="I13" i="5"/>
  <c r="I12" i="5"/>
  <c r="I11" i="5"/>
  <c r="I10" i="5"/>
  <c r="I9" i="5"/>
  <c r="I8" i="5"/>
  <c r="I7" i="5"/>
  <c r="I6" i="5"/>
  <c r="I5" i="5"/>
  <c r="I4" i="5"/>
  <c r="I3" i="5"/>
  <c r="I2" i="5"/>
  <c r="C138" i="9" l="1"/>
  <c r="C137" i="9"/>
  <c r="L52" i="1" l="1"/>
  <c r="D44" i="7" l="1"/>
  <c r="D43" i="7"/>
  <c r="C38" i="39"/>
  <c r="C119" i="40"/>
  <c r="C118" i="40"/>
  <c r="C117" i="40"/>
  <c r="D42" i="7"/>
  <c r="D41" i="7"/>
  <c r="D40" i="7"/>
  <c r="D39" i="7"/>
  <c r="D38" i="7"/>
  <c r="C116" i="40"/>
  <c r="C115" i="40"/>
  <c r="C114" i="40"/>
  <c r="C113" i="40"/>
  <c r="C112" i="40"/>
  <c r="C111" i="40"/>
  <c r="C110" i="40"/>
  <c r="C109" i="40"/>
  <c r="C108" i="40"/>
  <c r="C37" i="39"/>
  <c r="C36" i="39"/>
  <c r="C35" i="39"/>
  <c r="C34" i="39"/>
  <c r="C33" i="39"/>
  <c r="C32" i="39"/>
  <c r="D67" i="34" l="1"/>
  <c r="D66" i="34"/>
  <c r="C104" i="40"/>
  <c r="C103" i="40"/>
  <c r="C102" i="40"/>
  <c r="C101" i="40"/>
  <c r="L102" i="1"/>
  <c r="L101" i="1"/>
  <c r="L100" i="1"/>
  <c r="L99" i="1"/>
  <c r="D65" i="34"/>
  <c r="D64" i="34"/>
  <c r="C100" i="40"/>
  <c r="C99" i="40"/>
  <c r="C98" i="40"/>
  <c r="C97" i="40"/>
  <c r="D63" i="34" l="1"/>
  <c r="D62" i="34"/>
  <c r="C96" i="40"/>
  <c r="C95" i="40"/>
  <c r="C94" i="40"/>
  <c r="C93" i="40"/>
  <c r="L98" i="1"/>
  <c r="L97" i="1"/>
  <c r="C92" i="40" l="1"/>
  <c r="C91" i="40"/>
  <c r="C90" i="40"/>
  <c r="C89" i="40"/>
  <c r="C88" i="40"/>
  <c r="C87" i="40"/>
  <c r="C86" i="40"/>
  <c r="D61" i="34"/>
  <c r="D60" i="34"/>
  <c r="D59" i="34"/>
  <c r="D58" i="34"/>
  <c r="L96" i="1"/>
  <c r="L95" i="1"/>
  <c r="L94" i="1"/>
  <c r="L93" i="1"/>
  <c r="D57" i="34" l="1"/>
  <c r="D56" i="34"/>
  <c r="D55" i="34"/>
  <c r="C85" i="40"/>
  <c r="C84" i="40"/>
  <c r="C83" i="40"/>
  <c r="C82" i="40"/>
  <c r="L92" i="1"/>
  <c r="L91" i="1"/>
  <c r="C81" i="40"/>
  <c r="C80" i="40"/>
  <c r="C79" i="40"/>
  <c r="C78" i="40"/>
  <c r="C77" i="40"/>
  <c r="C76" i="40"/>
  <c r="C75" i="40"/>
  <c r="C74" i="40"/>
  <c r="C73" i="40"/>
  <c r="D54" i="34"/>
  <c r="D53" i="34"/>
  <c r="D52" i="34"/>
  <c r="D51" i="34"/>
  <c r="D50" i="34"/>
  <c r="D49" i="34"/>
  <c r="D48" i="34"/>
  <c r="D47" i="34"/>
  <c r="L90" i="1"/>
  <c r="L89" i="1"/>
  <c r="L88" i="1"/>
  <c r="L87" i="1"/>
  <c r="L86" i="1"/>
  <c r="L85" i="1"/>
  <c r="L84" i="1"/>
  <c r="L83" i="1"/>
  <c r="L82" i="1"/>
  <c r="C40" i="40" l="1"/>
  <c r="C39" i="40"/>
  <c r="C38" i="40"/>
  <c r="C37" i="40"/>
  <c r="C36" i="40"/>
  <c r="C35" i="40"/>
  <c r="C34" i="40"/>
  <c r="C33" i="40"/>
  <c r="C32" i="40"/>
  <c r="C31" i="40"/>
  <c r="C30" i="40"/>
  <c r="C29" i="40"/>
  <c r="C28" i="40"/>
  <c r="C27" i="40"/>
  <c r="C26" i="40"/>
  <c r="C25" i="40"/>
  <c r="C24" i="40"/>
  <c r="C23" i="40"/>
  <c r="C22" i="40"/>
  <c r="C21" i="40"/>
  <c r="C20" i="40"/>
  <c r="C19" i="40"/>
  <c r="C18" i="40"/>
  <c r="C17" i="40"/>
  <c r="D31" i="34"/>
  <c r="D18" i="34"/>
  <c r="D30" i="34"/>
  <c r="D29" i="34"/>
  <c r="D28" i="34"/>
  <c r="D27" i="34"/>
  <c r="D26" i="34"/>
  <c r="D25" i="34"/>
  <c r="D24" i="34"/>
  <c r="D23" i="34"/>
  <c r="D22" i="34"/>
  <c r="D21" i="34"/>
  <c r="D20" i="34"/>
  <c r="D19" i="34"/>
  <c r="D17" i="34"/>
  <c r="D37" i="7" l="1"/>
  <c r="D36" i="7"/>
  <c r="D35" i="7"/>
  <c r="D34" i="7"/>
  <c r="D33" i="7"/>
  <c r="C67" i="40"/>
  <c r="C66" i="40"/>
  <c r="C65" i="40"/>
  <c r="C64" i="40"/>
  <c r="C63" i="40"/>
  <c r="C62" i="40"/>
  <c r="C61" i="40"/>
  <c r="C30" i="39"/>
  <c r="C29" i="39"/>
  <c r="C28" i="39"/>
  <c r="D37" i="42"/>
  <c r="D36" i="42"/>
  <c r="C37" i="38"/>
  <c r="C36" i="38"/>
  <c r="C35" i="38"/>
  <c r="C34" i="38"/>
  <c r="C40" i="37"/>
  <c r="C39" i="37"/>
  <c r="C38" i="37"/>
  <c r="C37" i="37"/>
  <c r="C39" i="36"/>
  <c r="C38" i="36"/>
  <c r="C37" i="36"/>
  <c r="C36" i="36"/>
  <c r="C35" i="36"/>
  <c r="C36" i="35"/>
  <c r="C35" i="35"/>
  <c r="C34" i="35"/>
  <c r="C33" i="35"/>
  <c r="C32" i="35"/>
  <c r="D42" i="34"/>
  <c r="D41" i="34"/>
  <c r="D35" i="42"/>
  <c r="D34" i="42"/>
  <c r="D33" i="42"/>
  <c r="D32" i="42"/>
  <c r="C33" i="38"/>
  <c r="C32" i="38"/>
  <c r="C31" i="38"/>
  <c r="C30" i="38"/>
  <c r="C36" i="37"/>
  <c r="C35" i="37"/>
  <c r="C34" i="37"/>
  <c r="C33" i="37"/>
  <c r="C32" i="37"/>
  <c r="C31" i="37"/>
  <c r="C34" i="36"/>
  <c r="C33" i="36"/>
  <c r="C32" i="36"/>
  <c r="C31" i="36"/>
  <c r="C30" i="36"/>
  <c r="C31" i="35"/>
  <c r="C30" i="35"/>
  <c r="C29" i="35"/>
  <c r="D40" i="34"/>
  <c r="D39" i="34"/>
  <c r="D38" i="34"/>
  <c r="D32" i="7"/>
  <c r="D31" i="7"/>
  <c r="D30" i="7"/>
  <c r="D29" i="7"/>
  <c r="D28" i="7"/>
  <c r="C60" i="40"/>
  <c r="C59" i="40"/>
  <c r="C58" i="40"/>
  <c r="C57" i="40"/>
  <c r="C56" i="40"/>
  <c r="C55" i="40"/>
  <c r="C54" i="40"/>
  <c r="C53" i="40"/>
  <c r="C52" i="40"/>
  <c r="C51" i="40"/>
  <c r="C50" i="40"/>
  <c r="C27" i="39"/>
  <c r="C26" i="39"/>
  <c r="C25" i="39"/>
  <c r="C24" i="39"/>
  <c r="D31" i="42"/>
  <c r="D30" i="42"/>
  <c r="D29" i="42"/>
  <c r="C29" i="38"/>
  <c r="C28" i="38"/>
  <c r="C27" i="38"/>
  <c r="C26" i="38"/>
  <c r="C25" i="38"/>
  <c r="C24" i="38"/>
  <c r="C23" i="38"/>
  <c r="C30" i="37"/>
  <c r="C29" i="37"/>
  <c r="C28" i="37"/>
  <c r="C27" i="37"/>
  <c r="C26" i="37"/>
  <c r="C25" i="37"/>
  <c r="C24" i="37"/>
  <c r="C29" i="36"/>
  <c r="C28" i="36"/>
  <c r="C27" i="36"/>
  <c r="C26" i="36"/>
  <c r="C25" i="36"/>
  <c r="C24" i="36"/>
  <c r="C28" i="35"/>
  <c r="C27" i="35"/>
  <c r="C26" i="35"/>
  <c r="C25" i="35"/>
  <c r="C24" i="35"/>
  <c r="C23" i="35"/>
  <c r="C22" i="35"/>
  <c r="C21" i="35"/>
  <c r="C20" i="35"/>
  <c r="D37" i="34"/>
  <c r="D36" i="34"/>
  <c r="D35" i="34"/>
  <c r="L71" i="1" l="1"/>
  <c r="L70" i="1"/>
  <c r="L69" i="1"/>
  <c r="L68" i="1"/>
  <c r="L67" i="1"/>
  <c r="L66" i="1"/>
  <c r="L65" i="1"/>
  <c r="L64" i="1"/>
  <c r="L63" i="1"/>
  <c r="L62" i="1"/>
  <c r="L61" i="1"/>
  <c r="L60" i="1"/>
  <c r="L59" i="1"/>
  <c r="L58" i="1"/>
  <c r="L57" i="1"/>
  <c r="L56"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 r="E4" i="59"/>
  <c r="E3" i="59"/>
  <c r="E2" i="59"/>
  <c r="F26" i="20" l="1"/>
  <c r="F25" i="20"/>
  <c r="F24" i="20"/>
  <c r="F23" i="20"/>
  <c r="F22" i="20"/>
  <c r="F21" i="20"/>
  <c r="F20" i="20"/>
  <c r="F19" i="20"/>
  <c r="F18" i="20"/>
  <c r="F17" i="20"/>
  <c r="F16" i="20"/>
  <c r="F15" i="20"/>
  <c r="F14" i="20"/>
  <c r="F13" i="20"/>
  <c r="F12" i="20"/>
  <c r="F11" i="20"/>
  <c r="F10" i="20"/>
  <c r="F9" i="20"/>
  <c r="F8" i="20"/>
  <c r="F7" i="20"/>
  <c r="F6" i="20"/>
  <c r="F5" i="20"/>
  <c r="F4" i="20"/>
  <c r="F3" i="20"/>
  <c r="F2" i="20"/>
  <c r="F231" i="21"/>
  <c r="F230" i="21"/>
  <c r="F229" i="21"/>
  <c r="F228" i="21"/>
  <c r="F227" i="21"/>
  <c r="F226" i="21"/>
  <c r="F225" i="21"/>
  <c r="F224" i="21"/>
  <c r="F223" i="21"/>
  <c r="F222" i="21"/>
  <c r="F221" i="21"/>
  <c r="F220" i="21"/>
  <c r="F219" i="21"/>
  <c r="F218" i="21"/>
  <c r="F217" i="21"/>
  <c r="F216" i="21"/>
  <c r="F215" i="21"/>
  <c r="F214" i="21"/>
  <c r="F213" i="21"/>
  <c r="F212" i="21"/>
  <c r="F211" i="21"/>
  <c r="F210" i="21"/>
  <c r="F209" i="21"/>
  <c r="F208" i="21"/>
  <c r="F207" i="21"/>
  <c r="F206" i="21"/>
  <c r="F205" i="21"/>
  <c r="F204" i="21"/>
  <c r="F203" i="21"/>
  <c r="F202" i="21"/>
  <c r="F201" i="21"/>
  <c r="F200" i="21"/>
  <c r="F199" i="21"/>
  <c r="F198" i="21"/>
  <c r="F197" i="21"/>
  <c r="F196" i="21"/>
  <c r="F195" i="21"/>
  <c r="F194" i="21"/>
  <c r="F193" i="21"/>
  <c r="F192" i="21"/>
  <c r="F191" i="21"/>
  <c r="F190" i="21"/>
  <c r="F189" i="21"/>
  <c r="F188" i="21"/>
  <c r="F187" i="21"/>
  <c r="F186" i="21"/>
  <c r="F185" i="21"/>
  <c r="F184" i="21"/>
  <c r="F183" i="21"/>
  <c r="F182" i="21"/>
  <c r="F181" i="21"/>
  <c r="F180" i="21"/>
  <c r="F179" i="21"/>
  <c r="F178" i="21"/>
  <c r="F177" i="21"/>
  <c r="F176" i="21"/>
  <c r="F175" i="21"/>
  <c r="F174" i="21"/>
  <c r="F173" i="21"/>
  <c r="F172" i="21"/>
  <c r="F171" i="21"/>
  <c r="F170" i="21"/>
  <c r="F169" i="21"/>
  <c r="F168" i="21"/>
  <c r="F167" i="21"/>
  <c r="F166" i="21"/>
  <c r="F165" i="21"/>
  <c r="F164" i="21"/>
  <c r="F163" i="21"/>
  <c r="F162" i="21"/>
  <c r="F161" i="21"/>
  <c r="F160" i="21"/>
  <c r="F159" i="21"/>
  <c r="F158" i="21"/>
  <c r="F157" i="21"/>
  <c r="F156" i="21"/>
  <c r="F155" i="21"/>
  <c r="F154" i="21"/>
  <c r="F153" i="21"/>
  <c r="F152" i="21"/>
  <c r="F151" i="21"/>
  <c r="F150" i="21"/>
  <c r="F149" i="21"/>
  <c r="F148" i="21"/>
  <c r="F147" i="21"/>
  <c r="F146" i="21"/>
  <c r="F145" i="21"/>
  <c r="F144" i="21"/>
  <c r="F143" i="21"/>
  <c r="F142" i="21"/>
  <c r="F141" i="21"/>
  <c r="F140" i="21"/>
  <c r="F139" i="21"/>
  <c r="F138" i="21"/>
  <c r="F137" i="21"/>
  <c r="F136" i="21"/>
  <c r="F135" i="21"/>
  <c r="F134" i="21"/>
  <c r="F133" i="21"/>
  <c r="F132" i="21"/>
  <c r="F131" i="21"/>
  <c r="F130" i="21"/>
  <c r="F129" i="21"/>
  <c r="F128" i="21"/>
  <c r="F127" i="21"/>
  <c r="F126" i="21"/>
  <c r="F125" i="21"/>
  <c r="F124" i="21"/>
  <c r="F123" i="21"/>
  <c r="F122" i="21"/>
  <c r="F121" i="21"/>
  <c r="F120" i="21"/>
  <c r="F119" i="21"/>
  <c r="F118" i="21"/>
  <c r="F117" i="21"/>
  <c r="F116" i="21"/>
  <c r="F115" i="21"/>
  <c r="F114" i="21"/>
  <c r="F113" i="21"/>
  <c r="F112" i="21"/>
  <c r="F111" i="21"/>
  <c r="F110" i="21"/>
  <c r="F109" i="21"/>
  <c r="F108" i="21"/>
  <c r="F107" i="21"/>
  <c r="F106" i="21"/>
  <c r="F105" i="21"/>
  <c r="F104" i="21"/>
  <c r="F103" i="21"/>
  <c r="F102" i="21"/>
  <c r="F101" i="21"/>
  <c r="F100" i="21"/>
  <c r="F99" i="21"/>
  <c r="F98" i="21"/>
  <c r="F97" i="21"/>
  <c r="F96" i="21"/>
  <c r="F95" i="21"/>
  <c r="F94" i="21"/>
  <c r="F93" i="21"/>
  <c r="F92" i="21"/>
  <c r="F91" i="21"/>
  <c r="F90" i="21"/>
  <c r="F89" i="21"/>
  <c r="F88" i="21"/>
  <c r="F87" i="21"/>
  <c r="F86" i="21"/>
  <c r="F85" i="21"/>
  <c r="F84" i="21"/>
  <c r="F83" i="21"/>
  <c r="F82" i="21"/>
  <c r="F81" i="21"/>
  <c r="F80" i="21"/>
  <c r="F79" i="21"/>
  <c r="F78" i="21"/>
  <c r="F77" i="21"/>
  <c r="F76" i="21"/>
  <c r="F75" i="21"/>
  <c r="F74" i="21"/>
  <c r="F73" i="21"/>
  <c r="F72" i="21"/>
  <c r="F71" i="21"/>
  <c r="F70" i="21"/>
  <c r="F69" i="21"/>
  <c r="F68" i="21"/>
  <c r="F67" i="21"/>
  <c r="F66" i="21"/>
  <c r="F65" i="21"/>
  <c r="F64" i="21"/>
  <c r="F63" i="21"/>
  <c r="F62" i="21"/>
  <c r="F61" i="21"/>
  <c r="F60" i="21"/>
  <c r="F59" i="21"/>
  <c r="F58" i="21"/>
  <c r="F57" i="21"/>
  <c r="F56" i="21"/>
  <c r="F55" i="21"/>
  <c r="F54" i="21"/>
  <c r="F53" i="21"/>
  <c r="F52" i="21"/>
  <c r="F51" i="21"/>
  <c r="F50" i="21"/>
  <c r="F49" i="21"/>
  <c r="F48" i="21"/>
  <c r="F47" i="21"/>
  <c r="F46" i="21"/>
  <c r="F45" i="21"/>
  <c r="F44" i="21"/>
  <c r="F43" i="21"/>
  <c r="F42" i="21"/>
  <c r="F41" i="21"/>
  <c r="F40" i="21"/>
  <c r="F39" i="21"/>
  <c r="F38" i="21"/>
  <c r="F37" i="21"/>
  <c r="F36" i="21"/>
  <c r="F35" i="21"/>
  <c r="F34" i="21"/>
  <c r="F33" i="21"/>
  <c r="F32" i="21"/>
  <c r="F31" i="21"/>
  <c r="F30" i="21"/>
  <c r="F29" i="21"/>
  <c r="F28" i="21"/>
  <c r="F27" i="21"/>
  <c r="F26" i="21"/>
  <c r="F25" i="21"/>
  <c r="F24" i="21"/>
  <c r="F23" i="21"/>
  <c r="F22" i="21"/>
  <c r="F21" i="21"/>
  <c r="F20" i="21"/>
  <c r="F19" i="21"/>
  <c r="F18" i="21"/>
  <c r="F17" i="21"/>
  <c r="F16" i="21"/>
  <c r="F15" i="21"/>
  <c r="F14" i="21"/>
  <c r="F13" i="21"/>
  <c r="F12" i="21"/>
  <c r="F11" i="21"/>
  <c r="F10" i="21"/>
  <c r="F9" i="21"/>
  <c r="F8" i="21"/>
  <c r="F7" i="21"/>
  <c r="F6" i="21"/>
  <c r="F5" i="21"/>
  <c r="F4" i="21"/>
  <c r="F3" i="21"/>
  <c r="F2" i="21"/>
  <c r="F74" i="24"/>
  <c r="F73" i="24"/>
  <c r="F72" i="24"/>
  <c r="F71" i="24"/>
  <c r="F70" i="24"/>
  <c r="F69" i="24"/>
  <c r="F68" i="24"/>
  <c r="F67" i="24"/>
  <c r="F66" i="24"/>
  <c r="F65" i="24"/>
  <c r="F64" i="24"/>
  <c r="F63" i="24"/>
  <c r="F62" i="24"/>
  <c r="F61" i="24"/>
  <c r="F60" i="24"/>
  <c r="F59" i="24"/>
  <c r="F58" i="24"/>
  <c r="F57" i="24"/>
  <c r="F56" i="24"/>
  <c r="F55" i="24"/>
  <c r="F54" i="24"/>
  <c r="F53" i="24"/>
  <c r="F52" i="24"/>
  <c r="F51" i="24"/>
  <c r="F50" i="24"/>
  <c r="F49" i="24"/>
  <c r="F48" i="24"/>
  <c r="F47" i="24"/>
  <c r="F46" i="24"/>
  <c r="F45" i="24"/>
  <c r="F44" i="24"/>
  <c r="F43" i="24"/>
  <c r="F42" i="24"/>
  <c r="F41" i="24"/>
  <c r="F40" i="24"/>
  <c r="F39" i="24"/>
  <c r="F38" i="24"/>
  <c r="F37" i="24"/>
  <c r="F36" i="24"/>
  <c r="F35" i="24"/>
  <c r="F34" i="24"/>
  <c r="F33" i="24"/>
  <c r="F32" i="24"/>
  <c r="F31" i="24"/>
  <c r="F30" i="24"/>
  <c r="F29" i="24"/>
  <c r="F28" i="24"/>
  <c r="F27" i="24"/>
  <c r="F26" i="24"/>
  <c r="F25" i="24"/>
  <c r="F24" i="24"/>
  <c r="F23" i="24"/>
  <c r="F22" i="24"/>
  <c r="F21" i="24"/>
  <c r="F20" i="24"/>
  <c r="F19" i="24"/>
  <c r="F18" i="24"/>
  <c r="F17" i="24"/>
  <c r="F16" i="24"/>
  <c r="F15" i="24"/>
  <c r="F14" i="24"/>
  <c r="F13" i="24"/>
  <c r="F12" i="24"/>
  <c r="F11" i="24"/>
  <c r="F10" i="24"/>
  <c r="F9" i="24"/>
  <c r="F8" i="24"/>
  <c r="F7" i="24"/>
  <c r="F6" i="24"/>
  <c r="F5" i="24"/>
  <c r="F4" i="24"/>
  <c r="F3" i="24"/>
  <c r="F2" i="24"/>
  <c r="F360" i="15"/>
  <c r="F359" i="15"/>
  <c r="F358" i="15"/>
  <c r="F357" i="15"/>
  <c r="F356" i="15"/>
  <c r="F355" i="15"/>
  <c r="F354" i="15"/>
  <c r="F353" i="15"/>
  <c r="F352" i="15"/>
  <c r="F351" i="15"/>
  <c r="F350" i="15"/>
  <c r="F349" i="15"/>
  <c r="F348" i="15"/>
  <c r="F347" i="15"/>
  <c r="F346" i="15"/>
  <c r="F345" i="15"/>
  <c r="F344" i="15"/>
  <c r="F343" i="15"/>
  <c r="F342" i="15"/>
  <c r="F341" i="15"/>
  <c r="F340" i="15"/>
  <c r="F339" i="15"/>
  <c r="F338" i="15"/>
  <c r="F337" i="15"/>
  <c r="F336" i="15"/>
  <c r="F335" i="15"/>
  <c r="F334" i="15"/>
  <c r="F333" i="15"/>
  <c r="F332" i="15"/>
  <c r="F331" i="15"/>
  <c r="F330" i="15"/>
  <c r="F329" i="15"/>
  <c r="F328" i="15"/>
  <c r="F327" i="15"/>
  <c r="F326" i="15"/>
  <c r="F325" i="15"/>
  <c r="F324" i="15"/>
  <c r="F323" i="15"/>
  <c r="F322" i="15"/>
  <c r="F321" i="15"/>
  <c r="F320" i="15"/>
  <c r="F319" i="15"/>
  <c r="F318" i="15"/>
  <c r="F317" i="15"/>
  <c r="F316" i="15"/>
  <c r="F315" i="15"/>
  <c r="F314" i="15"/>
  <c r="F313" i="15"/>
  <c r="F312" i="15"/>
  <c r="F311" i="15"/>
  <c r="F310" i="15"/>
  <c r="F309" i="15"/>
  <c r="F308" i="15"/>
  <c r="F307" i="15"/>
  <c r="F306" i="15"/>
  <c r="F305" i="15"/>
  <c r="F304" i="15"/>
  <c r="F303" i="15"/>
  <c r="F302" i="15"/>
  <c r="F301" i="15"/>
  <c r="F300" i="15"/>
  <c r="F299" i="15"/>
  <c r="F298" i="15"/>
  <c r="F297" i="15"/>
  <c r="F296" i="15"/>
  <c r="F295" i="15"/>
  <c r="F294" i="15"/>
  <c r="F293" i="15"/>
  <c r="F292" i="15"/>
  <c r="F291" i="15"/>
  <c r="F290" i="15"/>
  <c r="F289" i="15"/>
  <c r="F288" i="15"/>
  <c r="F287" i="15"/>
  <c r="F286" i="15"/>
  <c r="F285" i="15"/>
  <c r="F284" i="15"/>
  <c r="F283" i="15"/>
  <c r="F282" i="15"/>
  <c r="F281" i="15"/>
  <c r="F280" i="15"/>
  <c r="F279" i="15"/>
  <c r="F278" i="15"/>
  <c r="F277" i="15"/>
  <c r="F276" i="15"/>
  <c r="F275" i="15"/>
  <c r="F274" i="15"/>
  <c r="F273" i="15"/>
  <c r="F272" i="15"/>
  <c r="F271" i="15"/>
  <c r="F270" i="15"/>
  <c r="F269" i="15"/>
  <c r="F268" i="15"/>
  <c r="F267" i="15"/>
  <c r="F266" i="15"/>
  <c r="F265" i="15"/>
  <c r="F264" i="15"/>
  <c r="F263" i="15"/>
  <c r="F262" i="15"/>
  <c r="F261" i="15"/>
  <c r="F260" i="15"/>
  <c r="F259" i="15"/>
  <c r="F258" i="15"/>
  <c r="F257" i="15"/>
  <c r="F256" i="15"/>
  <c r="F255" i="15"/>
  <c r="F254" i="15"/>
  <c r="F253" i="15"/>
  <c r="F252" i="15"/>
  <c r="F251" i="15"/>
  <c r="F250" i="15"/>
  <c r="F249" i="15"/>
  <c r="F248" i="15"/>
  <c r="F247" i="15"/>
  <c r="F246" i="15"/>
  <c r="F245" i="15"/>
  <c r="F244" i="15"/>
  <c r="F243" i="15"/>
  <c r="F242" i="15"/>
  <c r="F241" i="15"/>
  <c r="F240" i="15"/>
  <c r="F239" i="15"/>
  <c r="F238" i="15"/>
  <c r="F237" i="15"/>
  <c r="F236" i="15"/>
  <c r="F235" i="15"/>
  <c r="F234" i="15"/>
  <c r="F233" i="15"/>
  <c r="F232" i="15"/>
  <c r="F231" i="15"/>
  <c r="F230" i="15"/>
  <c r="F229" i="15"/>
  <c r="F228" i="15"/>
  <c r="F227" i="15"/>
  <c r="F226" i="15"/>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F196" i="15"/>
  <c r="F195" i="15"/>
  <c r="F194" i="15"/>
  <c r="F193" i="15"/>
  <c r="F192" i="15"/>
  <c r="F191" i="15"/>
  <c r="F190" i="15"/>
  <c r="F189" i="15"/>
  <c r="F188" i="15"/>
  <c r="F187" i="15"/>
  <c r="F186" i="15"/>
  <c r="F185" i="15"/>
  <c r="F184" i="15"/>
  <c r="F183" i="15"/>
  <c r="F182" i="15"/>
  <c r="F181" i="15"/>
  <c r="F180" i="15"/>
  <c r="F179" i="15"/>
  <c r="F178" i="15"/>
  <c r="F177" i="15"/>
  <c r="F176" i="15"/>
  <c r="F175" i="15"/>
  <c r="F174" i="15"/>
  <c r="F173" i="15"/>
  <c r="F172" i="15"/>
  <c r="F171" i="15"/>
  <c r="F170" i="15"/>
  <c r="F169" i="15"/>
  <c r="F168" i="15"/>
  <c r="F167" i="15"/>
  <c r="F166" i="15"/>
  <c r="F165" i="15"/>
  <c r="F164" i="15"/>
  <c r="F163" i="15"/>
  <c r="F162" i="15"/>
  <c r="F161" i="15"/>
  <c r="F160" i="15"/>
  <c r="F159" i="15"/>
  <c r="F158" i="15"/>
  <c r="F157" i="15"/>
  <c r="F156" i="15"/>
  <c r="F155" i="15"/>
  <c r="F154" i="15"/>
  <c r="F153" i="15"/>
  <c r="F152" i="15"/>
  <c r="F151" i="15"/>
  <c r="F150" i="15"/>
  <c r="F149" i="15"/>
  <c r="F148" i="15"/>
  <c r="F147" i="15"/>
  <c r="F146" i="15"/>
  <c r="F145" i="15"/>
  <c r="F144" i="15"/>
  <c r="F143" i="15"/>
  <c r="F142" i="15"/>
  <c r="F141" i="15"/>
  <c r="F140" i="15"/>
  <c r="F139" i="15"/>
  <c r="F138" i="15"/>
  <c r="F137" i="15"/>
  <c r="F136" i="15"/>
  <c r="F135" i="15"/>
  <c r="F134" i="15"/>
  <c r="F133" i="15"/>
  <c r="F132" i="15"/>
  <c r="F131" i="15"/>
  <c r="F130" i="15"/>
  <c r="F129" i="15"/>
  <c r="F128" i="15"/>
  <c r="F127" i="15"/>
  <c r="F126" i="15"/>
  <c r="F125" i="15"/>
  <c r="F124" i="15"/>
  <c r="F123" i="15"/>
  <c r="F122" i="15"/>
  <c r="F121" i="15"/>
  <c r="F120" i="15"/>
  <c r="F119" i="15"/>
  <c r="F118" i="15"/>
  <c r="F117" i="15"/>
  <c r="F116" i="15"/>
  <c r="F115" i="15"/>
  <c r="F114" i="15"/>
  <c r="F113" i="15"/>
  <c r="F112" i="15"/>
  <c r="F111" i="15"/>
  <c r="F110" i="15"/>
  <c r="F109" i="15"/>
  <c r="F108" i="15"/>
  <c r="F107" i="15"/>
  <c r="F106" i="15"/>
  <c r="F105" i="15"/>
  <c r="F104" i="15"/>
  <c r="F103" i="15"/>
  <c r="F102" i="15"/>
  <c r="F101" i="15"/>
  <c r="F100" i="15"/>
  <c r="F99" i="15"/>
  <c r="F98" i="15"/>
  <c r="F97" i="15"/>
  <c r="F96" i="15"/>
  <c r="F95" i="15"/>
  <c r="F94" i="15"/>
  <c r="F93" i="15"/>
  <c r="F92" i="15"/>
  <c r="F91" i="15"/>
  <c r="F90" i="15"/>
  <c r="F89" i="15"/>
  <c r="F88" i="15"/>
  <c r="F87" i="15"/>
  <c r="F86" i="15"/>
  <c r="F85" i="15"/>
  <c r="F84" i="15"/>
  <c r="F83" i="15"/>
  <c r="F82" i="15"/>
  <c r="F81" i="15"/>
  <c r="F80" i="15"/>
  <c r="F79" i="15"/>
  <c r="F78" i="15"/>
  <c r="F77" i="15"/>
  <c r="F76" i="15"/>
  <c r="F75" i="15"/>
  <c r="F74" i="15"/>
  <c r="F73" i="15"/>
  <c r="F72" i="15"/>
  <c r="F71" i="15"/>
  <c r="F70" i="15"/>
  <c r="F69" i="15"/>
  <c r="F68" i="15"/>
  <c r="F67" i="15"/>
  <c r="F66" i="15"/>
  <c r="F65" i="15"/>
  <c r="F64" i="15"/>
  <c r="F63" i="15"/>
  <c r="F62" i="15"/>
  <c r="F61" i="15"/>
  <c r="F60" i="15"/>
  <c r="F59" i="15"/>
  <c r="F58" i="15"/>
  <c r="F57" i="15"/>
  <c r="F56" i="15"/>
  <c r="F55" i="15"/>
  <c r="F54" i="15"/>
  <c r="F53" i="15"/>
  <c r="F52" i="15"/>
  <c r="F51" i="15"/>
  <c r="F50" i="15"/>
  <c r="F49" i="15"/>
  <c r="F48" i="15"/>
  <c r="F47" i="15"/>
  <c r="F46" i="15"/>
  <c r="F45" i="15"/>
  <c r="F44" i="15"/>
  <c r="F43" i="15"/>
  <c r="F42" i="15"/>
  <c r="F41" i="15"/>
  <c r="F40" i="15"/>
  <c r="F39" i="15"/>
  <c r="F38" i="15"/>
  <c r="F37" i="15"/>
  <c r="F36" i="15"/>
  <c r="F35" i="15"/>
  <c r="F34" i="15"/>
  <c r="F33" i="15"/>
  <c r="F32" i="15"/>
  <c r="F31" i="15"/>
  <c r="F30" i="15"/>
  <c r="F29" i="15"/>
  <c r="F28" i="15"/>
  <c r="F27" i="15"/>
  <c r="F26" i="15"/>
  <c r="F25" i="15"/>
  <c r="F24" i="15"/>
  <c r="F23" i="15"/>
  <c r="F22" i="15"/>
  <c r="F21" i="15"/>
  <c r="F20" i="15"/>
  <c r="F19" i="15"/>
  <c r="F18" i="15"/>
  <c r="F17" i="15"/>
  <c r="F16" i="15"/>
  <c r="F15" i="15"/>
  <c r="F14" i="15"/>
  <c r="F13" i="15"/>
  <c r="F12" i="15"/>
  <c r="F11" i="15"/>
  <c r="F10" i="15"/>
  <c r="F9" i="15"/>
  <c r="F8" i="15"/>
  <c r="F7" i="15"/>
  <c r="F6" i="15"/>
  <c r="F5" i="15"/>
  <c r="F4" i="15"/>
  <c r="F3" i="15"/>
  <c r="F2" i="15"/>
  <c r="F12" i="12"/>
  <c r="F11" i="12"/>
  <c r="F10" i="12"/>
  <c r="F9" i="12"/>
  <c r="F8" i="12"/>
  <c r="F7" i="12"/>
  <c r="F6" i="12"/>
  <c r="F5" i="12"/>
  <c r="F4" i="12"/>
  <c r="F3" i="12"/>
  <c r="F2" i="12"/>
  <c r="F104" i="13"/>
  <c r="F103" i="13"/>
  <c r="F102" i="13"/>
  <c r="F101" i="13"/>
  <c r="F100" i="13"/>
  <c r="F99" i="13"/>
  <c r="F98" i="13"/>
  <c r="F97" i="13"/>
  <c r="F96" i="13"/>
  <c r="F95" i="13"/>
  <c r="F94" i="13"/>
  <c r="F93" i="13"/>
  <c r="F92" i="13"/>
  <c r="F91" i="13"/>
  <c r="F90" i="13"/>
  <c r="F89" i="13"/>
  <c r="F88" i="13"/>
  <c r="F87" i="13"/>
  <c r="F86" i="13"/>
  <c r="F85" i="13"/>
  <c r="F84" i="13"/>
  <c r="F83" i="13"/>
  <c r="F82" i="13"/>
  <c r="F81" i="13"/>
  <c r="F80" i="13"/>
  <c r="F79" i="13"/>
  <c r="F78" i="13"/>
  <c r="F77" i="13"/>
  <c r="F76" i="13"/>
  <c r="F75" i="13"/>
  <c r="F74" i="13"/>
  <c r="F73" i="13"/>
  <c r="F72" i="13"/>
  <c r="F71" i="13"/>
  <c r="F70" i="13"/>
  <c r="F69" i="13"/>
  <c r="F68" i="13"/>
  <c r="F67" i="13"/>
  <c r="F66" i="13"/>
  <c r="F65" i="13"/>
  <c r="F64" i="13"/>
  <c r="F63" i="13"/>
  <c r="F62" i="13"/>
  <c r="F61" i="13"/>
  <c r="F60" i="13"/>
  <c r="F59" i="13"/>
  <c r="F58" i="13"/>
  <c r="F57" i="13"/>
  <c r="F56" i="13"/>
  <c r="F55" i="13"/>
  <c r="F54" i="13"/>
  <c r="F53" i="13"/>
  <c r="F52" i="13"/>
  <c r="F51" i="13"/>
  <c r="F50" i="13"/>
  <c r="F49" i="13"/>
  <c r="F48" i="13"/>
  <c r="F47" i="13"/>
  <c r="F46" i="13"/>
  <c r="F45" i="13"/>
  <c r="F44" i="13"/>
  <c r="F43" i="13"/>
  <c r="F42" i="13"/>
  <c r="F41" i="13"/>
  <c r="F40" i="13"/>
  <c r="F39" i="13"/>
  <c r="F38" i="13"/>
  <c r="F37" i="13"/>
  <c r="F36" i="13"/>
  <c r="F35" i="13"/>
  <c r="F34" i="13"/>
  <c r="F33" i="13"/>
  <c r="F32" i="13"/>
  <c r="F31" i="13"/>
  <c r="F30" i="13"/>
  <c r="F29" i="13"/>
  <c r="F28" i="13"/>
  <c r="F27" i="13"/>
  <c r="F26" i="13"/>
  <c r="F25" i="13"/>
  <c r="F24" i="13"/>
  <c r="F23" i="13"/>
  <c r="F22" i="13"/>
  <c r="F21" i="13"/>
  <c r="F20" i="13"/>
  <c r="F19" i="13"/>
  <c r="F18" i="13"/>
  <c r="F17" i="13"/>
  <c r="F16" i="13"/>
  <c r="F15" i="13"/>
  <c r="F14" i="13"/>
  <c r="F13" i="13"/>
  <c r="F12" i="13"/>
  <c r="F11" i="13"/>
  <c r="F10" i="13"/>
  <c r="F9" i="13"/>
  <c r="F8" i="13"/>
  <c r="F7" i="13"/>
  <c r="F6" i="13"/>
  <c r="F5" i="13"/>
  <c r="F4" i="13"/>
  <c r="F3" i="13"/>
  <c r="F2" i="13"/>
  <c r="G249" i="32"/>
  <c r="G248" i="32"/>
  <c r="G247" i="32"/>
  <c r="G246" i="32"/>
  <c r="G245" i="32"/>
  <c r="G244" i="32"/>
  <c r="G243" i="32"/>
  <c r="G242" i="32"/>
  <c r="G241" i="32"/>
  <c r="G240" i="32"/>
  <c r="G239" i="32"/>
  <c r="G238" i="32"/>
  <c r="G237" i="32"/>
  <c r="G236" i="32"/>
  <c r="G235" i="32"/>
  <c r="G234" i="32"/>
  <c r="G233" i="32"/>
  <c r="G232" i="32"/>
  <c r="G231" i="32"/>
  <c r="G230" i="32"/>
  <c r="G229" i="32"/>
  <c r="G228" i="32"/>
  <c r="G227" i="32"/>
  <c r="G226" i="32"/>
  <c r="G225" i="32"/>
  <c r="G224" i="32"/>
  <c r="G223" i="32"/>
  <c r="G222" i="32"/>
  <c r="G221" i="32"/>
  <c r="G220" i="32"/>
  <c r="G219" i="32"/>
  <c r="G218" i="32"/>
  <c r="G217" i="32"/>
  <c r="G216" i="32"/>
  <c r="G215" i="32"/>
  <c r="G214" i="32"/>
  <c r="G213" i="32"/>
  <c r="G212" i="32"/>
  <c r="G211" i="32"/>
  <c r="G210" i="32"/>
  <c r="G209" i="32"/>
  <c r="G208" i="32"/>
  <c r="G207" i="32"/>
  <c r="G206" i="32"/>
  <c r="G205" i="32"/>
  <c r="G204" i="32"/>
  <c r="G203" i="32"/>
  <c r="G202" i="32"/>
  <c r="G201" i="32"/>
  <c r="G200" i="32"/>
  <c r="G199" i="32"/>
  <c r="G198" i="32"/>
  <c r="G197" i="32"/>
  <c r="G196" i="32"/>
  <c r="G195" i="32"/>
  <c r="G194" i="32"/>
  <c r="G193" i="32"/>
  <c r="G192" i="32"/>
  <c r="G191" i="32"/>
  <c r="G190" i="32"/>
  <c r="G189" i="32"/>
  <c r="G188" i="32"/>
  <c r="G187" i="32"/>
  <c r="G186" i="32"/>
  <c r="G185" i="32"/>
  <c r="G184" i="32"/>
  <c r="G183" i="32"/>
  <c r="G182" i="32"/>
  <c r="G181" i="32"/>
  <c r="G180" i="32"/>
  <c r="G179" i="32"/>
  <c r="G178" i="32"/>
  <c r="G177" i="32"/>
  <c r="G176" i="32"/>
  <c r="G175" i="32"/>
  <c r="G174" i="32"/>
  <c r="G173" i="32"/>
  <c r="G172" i="32"/>
  <c r="G171" i="32"/>
  <c r="G170" i="32"/>
  <c r="G169" i="32"/>
  <c r="G168" i="32"/>
  <c r="G167" i="32"/>
  <c r="G166" i="32"/>
  <c r="G165" i="32"/>
  <c r="G164" i="32"/>
  <c r="G163" i="32"/>
  <c r="G162" i="32"/>
  <c r="G161" i="32"/>
  <c r="G160" i="32"/>
  <c r="G159" i="32"/>
  <c r="G158" i="32"/>
  <c r="G157" i="32"/>
  <c r="G156" i="32"/>
  <c r="G155" i="32"/>
  <c r="G154" i="32"/>
  <c r="G153" i="32"/>
  <c r="G152" i="32"/>
  <c r="G151" i="32"/>
  <c r="G150" i="32"/>
  <c r="G149" i="32"/>
  <c r="G148" i="32"/>
  <c r="G147" i="32"/>
  <c r="G146" i="32"/>
  <c r="G145" i="32"/>
  <c r="G144" i="32"/>
  <c r="G143" i="32"/>
  <c r="G142" i="32"/>
  <c r="G141" i="32"/>
  <c r="G140" i="32"/>
  <c r="G139" i="32"/>
  <c r="G138" i="32"/>
  <c r="G137" i="32"/>
  <c r="G136" i="32"/>
  <c r="G135" i="32"/>
  <c r="G134" i="32"/>
  <c r="G133" i="32"/>
  <c r="G132" i="32"/>
  <c r="G131" i="32"/>
  <c r="G130" i="32"/>
  <c r="G129" i="32"/>
  <c r="G128" i="32"/>
  <c r="G127" i="32"/>
  <c r="G126" i="32"/>
  <c r="G125" i="32"/>
  <c r="G124" i="32"/>
  <c r="G123" i="32"/>
  <c r="G122" i="32"/>
  <c r="G121" i="32"/>
  <c r="G120" i="32"/>
  <c r="G119" i="32"/>
  <c r="G118" i="32"/>
  <c r="G117" i="32"/>
  <c r="G116" i="32"/>
  <c r="G115" i="32"/>
  <c r="G114" i="32"/>
  <c r="G113" i="32"/>
  <c r="G112" i="32"/>
  <c r="G111" i="32"/>
  <c r="G110" i="32"/>
  <c r="G109" i="32"/>
  <c r="G108" i="32"/>
  <c r="G107" i="32"/>
  <c r="G106" i="32"/>
  <c r="G105" i="32"/>
  <c r="G104" i="32"/>
  <c r="G103" i="32"/>
  <c r="G102" i="32"/>
  <c r="G101" i="32"/>
  <c r="G100" i="32"/>
  <c r="G99" i="32"/>
  <c r="G98" i="32"/>
  <c r="G97" i="32"/>
  <c r="G96" i="32"/>
  <c r="G95" i="32"/>
  <c r="G94" i="32"/>
  <c r="G93" i="32"/>
  <c r="G92" i="32"/>
  <c r="G91" i="32"/>
  <c r="G90" i="32"/>
  <c r="G89" i="32"/>
  <c r="G88" i="32"/>
  <c r="G87" i="32"/>
  <c r="G86" i="32"/>
  <c r="G85" i="32"/>
  <c r="G84" i="32"/>
  <c r="G83" i="32"/>
  <c r="G82" i="32"/>
  <c r="G81" i="32"/>
  <c r="G80" i="32"/>
  <c r="G79" i="32"/>
  <c r="G78" i="32"/>
  <c r="G77" i="32"/>
  <c r="G76" i="32"/>
  <c r="G75" i="32"/>
  <c r="G74" i="32"/>
  <c r="G73" i="32"/>
  <c r="G72" i="32"/>
  <c r="G71" i="32"/>
  <c r="G70" i="32"/>
  <c r="G69" i="32"/>
  <c r="G68" i="32"/>
  <c r="G67" i="32"/>
  <c r="G66" i="32"/>
  <c r="G65" i="32"/>
  <c r="G64" i="32"/>
  <c r="G63" i="32"/>
  <c r="G62" i="32"/>
  <c r="G61" i="32"/>
  <c r="G60" i="32"/>
  <c r="G59" i="32"/>
  <c r="G58" i="32"/>
  <c r="G57" i="32"/>
  <c r="G56" i="32"/>
  <c r="G55" i="32"/>
  <c r="G54" i="32"/>
  <c r="G53" i="32"/>
  <c r="G52" i="32"/>
  <c r="G51" i="32"/>
  <c r="G50" i="32"/>
  <c r="G49" i="32"/>
  <c r="G48" i="32"/>
  <c r="G47" i="32"/>
  <c r="G46" i="32"/>
  <c r="G45" i="32"/>
  <c r="G44" i="32"/>
  <c r="G43" i="32"/>
  <c r="G42" i="32"/>
  <c r="G41" i="32"/>
  <c r="G40" i="32"/>
  <c r="G39" i="32"/>
  <c r="G38" i="32"/>
  <c r="G37" i="32"/>
  <c r="G36" i="32"/>
  <c r="G35" i="32"/>
  <c r="G34" i="32"/>
  <c r="G33" i="32"/>
  <c r="G32" i="32"/>
  <c r="G31" i="32"/>
  <c r="G30" i="32"/>
  <c r="G29" i="32"/>
  <c r="G28" i="32"/>
  <c r="G27" i="32"/>
  <c r="G26" i="32"/>
  <c r="G25" i="32"/>
  <c r="G24" i="32"/>
  <c r="G23" i="32"/>
  <c r="G22" i="32"/>
  <c r="G21" i="32"/>
  <c r="G20" i="32"/>
  <c r="G19" i="32"/>
  <c r="G18" i="32"/>
  <c r="G17" i="32"/>
  <c r="G16" i="32"/>
  <c r="G15" i="32"/>
  <c r="G14" i="32"/>
  <c r="G13" i="32"/>
  <c r="G12" i="32"/>
  <c r="G11" i="32"/>
  <c r="G10" i="32"/>
  <c r="G9" i="32"/>
  <c r="G8" i="32"/>
  <c r="G7" i="32"/>
  <c r="G6" i="32"/>
  <c r="G5" i="32"/>
  <c r="G4" i="32"/>
  <c r="G3" i="32"/>
  <c r="G2" i="32"/>
  <c r="F164" i="19"/>
  <c r="F163" i="19"/>
  <c r="F162" i="19"/>
  <c r="F161" i="19"/>
  <c r="F160" i="19"/>
  <c r="F159" i="19"/>
  <c r="F158" i="19"/>
  <c r="F157" i="19"/>
  <c r="F156" i="19"/>
  <c r="F155" i="19"/>
  <c r="F154" i="19"/>
  <c r="F153" i="19"/>
  <c r="F152" i="19"/>
  <c r="F151" i="19"/>
  <c r="F150" i="19"/>
  <c r="F149" i="19"/>
  <c r="F148" i="19"/>
  <c r="F147" i="19"/>
  <c r="F146" i="19"/>
  <c r="F145" i="19"/>
  <c r="F144" i="19"/>
  <c r="F143" i="19"/>
  <c r="F142" i="19"/>
  <c r="F141" i="19"/>
  <c r="F140" i="19"/>
  <c r="F139" i="19"/>
  <c r="F138" i="19"/>
  <c r="F137" i="19"/>
  <c r="F136" i="19"/>
  <c r="F135" i="19"/>
  <c r="F134" i="19"/>
  <c r="F133" i="19"/>
  <c r="F132" i="19"/>
  <c r="F131" i="19"/>
  <c r="F130" i="19"/>
  <c r="F129" i="19"/>
  <c r="F128" i="19"/>
  <c r="F127" i="19"/>
  <c r="F126" i="19"/>
  <c r="F125" i="19"/>
  <c r="F124" i="19"/>
  <c r="F123" i="19"/>
  <c r="F122" i="19"/>
  <c r="F121" i="19"/>
  <c r="F120" i="19"/>
  <c r="F119" i="19"/>
  <c r="F118" i="19"/>
  <c r="F117" i="19"/>
  <c r="F116" i="19"/>
  <c r="F115" i="19"/>
  <c r="F114" i="19"/>
  <c r="F113" i="19"/>
  <c r="F112" i="19"/>
  <c r="F111" i="19"/>
  <c r="F110" i="19"/>
  <c r="F109" i="19"/>
  <c r="F108" i="19"/>
  <c r="F107" i="19"/>
  <c r="F106" i="19"/>
  <c r="F105" i="19"/>
  <c r="F104" i="19"/>
  <c r="F103" i="19"/>
  <c r="F102" i="19"/>
  <c r="F101" i="19"/>
  <c r="F100" i="19"/>
  <c r="F99" i="19"/>
  <c r="F98" i="19"/>
  <c r="F97" i="19"/>
  <c r="F96" i="19"/>
  <c r="F95" i="19"/>
  <c r="F94" i="19"/>
  <c r="F93" i="19"/>
  <c r="F92" i="19"/>
  <c r="F91" i="19"/>
  <c r="F90" i="19"/>
  <c r="F89" i="19"/>
  <c r="F88" i="19"/>
  <c r="F87" i="19"/>
  <c r="F86" i="19"/>
  <c r="F85" i="19"/>
  <c r="F84" i="19"/>
  <c r="F83" i="19"/>
  <c r="F82" i="19"/>
  <c r="F81" i="19"/>
  <c r="F80" i="19"/>
  <c r="F79" i="19"/>
  <c r="F78" i="19"/>
  <c r="F77" i="19"/>
  <c r="F76" i="19"/>
  <c r="F75" i="19"/>
  <c r="F74" i="19"/>
  <c r="F73" i="19"/>
  <c r="F72" i="19"/>
  <c r="F71" i="19"/>
  <c r="F70" i="19"/>
  <c r="F69" i="19"/>
  <c r="F68" i="19"/>
  <c r="F67" i="19"/>
  <c r="F66" i="19"/>
  <c r="F65" i="19"/>
  <c r="F64" i="19"/>
  <c r="F63" i="19"/>
  <c r="F62" i="19"/>
  <c r="F61" i="19"/>
  <c r="F60" i="19"/>
  <c r="F59" i="19"/>
  <c r="F58" i="19"/>
  <c r="F57" i="19"/>
  <c r="F56" i="19"/>
  <c r="F55" i="19"/>
  <c r="F54" i="19"/>
  <c r="F53" i="19"/>
  <c r="F52" i="19"/>
  <c r="F51" i="19"/>
  <c r="F50" i="19"/>
  <c r="F49" i="19"/>
  <c r="F48" i="19"/>
  <c r="F47" i="19"/>
  <c r="F46" i="19"/>
  <c r="F45" i="19"/>
  <c r="F44" i="19"/>
  <c r="F43" i="19"/>
  <c r="F42" i="19"/>
  <c r="F41" i="19"/>
  <c r="F40" i="19"/>
  <c r="F39" i="19"/>
  <c r="F38" i="19"/>
  <c r="F37" i="19"/>
  <c r="F36" i="19"/>
  <c r="F35" i="19"/>
  <c r="F34" i="19"/>
  <c r="F33" i="19"/>
  <c r="F32" i="19"/>
  <c r="F31" i="19"/>
  <c r="F30" i="19"/>
  <c r="F29" i="19"/>
  <c r="F28" i="19"/>
  <c r="F27" i="19"/>
  <c r="F26" i="19"/>
  <c r="F25" i="19"/>
  <c r="F24" i="19"/>
  <c r="F23" i="19"/>
  <c r="F22" i="19"/>
  <c r="F21" i="19"/>
  <c r="F20" i="19"/>
  <c r="F19" i="19"/>
  <c r="F18" i="19"/>
  <c r="F17" i="19"/>
  <c r="F16" i="19"/>
  <c r="F15" i="19"/>
  <c r="F14" i="19"/>
  <c r="F13" i="19"/>
  <c r="F12" i="19"/>
  <c r="F11" i="19"/>
  <c r="F10" i="19"/>
  <c r="F9" i="19"/>
  <c r="F8" i="19"/>
  <c r="F7" i="19"/>
  <c r="F6" i="19"/>
  <c r="F5" i="19"/>
  <c r="F4" i="19"/>
  <c r="F3" i="19"/>
  <c r="F2" i="19"/>
  <c r="E249" i="32" l="1"/>
  <c r="E248" i="32"/>
  <c r="E247" i="32"/>
  <c r="E246" i="32"/>
  <c r="E245" i="32"/>
  <c r="E244" i="32"/>
  <c r="E243" i="32"/>
  <c r="E242" i="32"/>
  <c r="E241" i="32"/>
  <c r="E240" i="32"/>
  <c r="E239" i="32"/>
  <c r="E238" i="32"/>
  <c r="E237" i="32"/>
  <c r="E236" i="32"/>
  <c r="E235" i="32"/>
  <c r="E234" i="32"/>
  <c r="E233" i="32"/>
  <c r="E232" i="32"/>
  <c r="E231" i="32"/>
  <c r="E230" i="32"/>
  <c r="E229" i="32"/>
  <c r="E228" i="32"/>
  <c r="E227" i="32"/>
  <c r="E226" i="32"/>
  <c r="E225" i="32"/>
  <c r="E224" i="32"/>
  <c r="E223" i="32"/>
  <c r="E222" i="32"/>
  <c r="E221" i="32"/>
  <c r="E220" i="32"/>
  <c r="E219" i="32"/>
  <c r="E218" i="32"/>
  <c r="E217" i="32"/>
  <c r="E216" i="32"/>
  <c r="E215" i="32"/>
  <c r="E214" i="32"/>
  <c r="E213" i="32"/>
  <c r="E212" i="32"/>
  <c r="E211" i="32"/>
  <c r="E210" i="32"/>
  <c r="E209" i="32"/>
  <c r="E208" i="32"/>
  <c r="E207" i="32"/>
  <c r="E206" i="32"/>
  <c r="E205" i="32"/>
  <c r="E204" i="32"/>
  <c r="E203" i="32"/>
  <c r="E202" i="32"/>
  <c r="E201" i="32"/>
  <c r="E200" i="32"/>
  <c r="E199" i="32"/>
  <c r="E198" i="32"/>
  <c r="E197" i="32"/>
  <c r="E196" i="32"/>
  <c r="E195" i="32"/>
  <c r="E194" i="32"/>
  <c r="E193" i="32"/>
  <c r="E192" i="32"/>
  <c r="E191" i="32"/>
  <c r="E190" i="32"/>
  <c r="E189" i="32"/>
  <c r="E188" i="32"/>
  <c r="E187" i="32"/>
  <c r="E186" i="32"/>
  <c r="E185" i="32"/>
  <c r="E184" i="32"/>
  <c r="E183" i="32"/>
  <c r="E182" i="32"/>
  <c r="E181" i="32"/>
  <c r="E180" i="32"/>
  <c r="E179" i="32"/>
  <c r="E178" i="32"/>
  <c r="E177" i="32"/>
  <c r="E176" i="32"/>
  <c r="E175" i="32"/>
  <c r="E174" i="32"/>
  <c r="E173" i="32"/>
  <c r="E172" i="32"/>
  <c r="E171" i="32"/>
  <c r="E170" i="32"/>
  <c r="E169" i="32"/>
  <c r="E168" i="32"/>
  <c r="E167" i="32"/>
  <c r="E166" i="32"/>
  <c r="E165" i="32"/>
  <c r="E164" i="32"/>
  <c r="E163" i="32"/>
  <c r="E162" i="32"/>
  <c r="E161" i="32"/>
  <c r="E160" i="32"/>
  <c r="E159" i="32"/>
  <c r="E158" i="32"/>
  <c r="E157" i="32"/>
  <c r="E156" i="32"/>
  <c r="E155" i="32"/>
  <c r="E154" i="32"/>
  <c r="E153" i="32"/>
  <c r="E152" i="32"/>
  <c r="E151" i="32"/>
  <c r="E150" i="32"/>
  <c r="E149" i="32"/>
  <c r="E148" i="32"/>
  <c r="E147" i="32"/>
  <c r="E146" i="32"/>
  <c r="E145" i="32"/>
  <c r="E144" i="32"/>
  <c r="E143" i="32"/>
  <c r="E142" i="32"/>
  <c r="E141" i="32"/>
  <c r="E140" i="32"/>
  <c r="E139" i="32"/>
  <c r="E138" i="32"/>
  <c r="E137" i="32"/>
  <c r="E136" i="32"/>
  <c r="E135" i="32"/>
  <c r="E134" i="32"/>
  <c r="E133" i="32"/>
  <c r="E132" i="32"/>
  <c r="E131" i="32"/>
  <c r="E130" i="32"/>
  <c r="E129" i="32"/>
  <c r="E128" i="32"/>
  <c r="E127" i="32"/>
  <c r="E126" i="32"/>
  <c r="E125" i="32"/>
  <c r="E124" i="32"/>
  <c r="E123" i="32"/>
  <c r="E122" i="32"/>
  <c r="E121" i="32"/>
  <c r="E120" i="32"/>
  <c r="E119" i="32"/>
  <c r="E118" i="32"/>
  <c r="E117" i="32"/>
  <c r="E116" i="32"/>
  <c r="E115" i="32"/>
  <c r="E114" i="32"/>
  <c r="E113" i="32"/>
  <c r="E112" i="32"/>
  <c r="E111" i="32"/>
  <c r="E110" i="32"/>
  <c r="E109" i="32"/>
  <c r="E108" i="32"/>
  <c r="E107" i="32"/>
  <c r="E106" i="32"/>
  <c r="E105" i="32"/>
  <c r="E104" i="32"/>
  <c r="E103" i="32"/>
  <c r="E102" i="32"/>
  <c r="E101" i="32"/>
  <c r="E100" i="32"/>
  <c r="E99" i="32"/>
  <c r="E98" i="32"/>
  <c r="E97" i="32"/>
  <c r="E96" i="32"/>
  <c r="E95" i="32"/>
  <c r="E94" i="32"/>
  <c r="E93" i="32"/>
  <c r="E92" i="32"/>
  <c r="E91" i="32"/>
  <c r="E90" i="32"/>
  <c r="E89" i="32"/>
  <c r="E88" i="32"/>
  <c r="E87" i="32"/>
  <c r="E86" i="32"/>
  <c r="E85" i="32"/>
  <c r="E84" i="32"/>
  <c r="E83" i="32"/>
  <c r="E82" i="32"/>
  <c r="E81" i="32"/>
  <c r="E80" i="32"/>
  <c r="E79" i="32"/>
  <c r="E78" i="32"/>
  <c r="E77" i="32"/>
  <c r="E76" i="32"/>
  <c r="E75" i="32"/>
  <c r="E74" i="32"/>
  <c r="E73" i="32"/>
  <c r="E72" i="32"/>
  <c r="E71" i="32"/>
  <c r="E70" i="32"/>
  <c r="E69" i="32"/>
  <c r="E68" i="32"/>
  <c r="E67" i="32"/>
  <c r="E66" i="32"/>
  <c r="E65" i="32"/>
  <c r="E64" i="32"/>
  <c r="E63" i="32"/>
  <c r="E62" i="32"/>
  <c r="E61" i="32"/>
  <c r="E60" i="32"/>
  <c r="E59" i="32"/>
  <c r="E58" i="32"/>
  <c r="E57" i="32"/>
  <c r="E56" i="32"/>
  <c r="E55" i="32"/>
  <c r="E54" i="32"/>
  <c r="E53" i="32"/>
  <c r="E52" i="32"/>
  <c r="E51" i="32"/>
  <c r="E50" i="32"/>
  <c r="E49" i="32"/>
  <c r="E48" i="32"/>
  <c r="E47" i="32"/>
  <c r="E46" i="32"/>
  <c r="E45" i="32"/>
  <c r="E44" i="32"/>
  <c r="E43" i="32"/>
  <c r="E42" i="32"/>
  <c r="E41" i="32"/>
  <c r="E40" i="32"/>
  <c r="E39" i="32"/>
  <c r="E38" i="32"/>
  <c r="E37" i="32"/>
  <c r="E36" i="32"/>
  <c r="E35" i="32"/>
  <c r="E34" i="32"/>
  <c r="E33" i="32"/>
  <c r="E32" i="32"/>
  <c r="E31" i="32"/>
  <c r="E30" i="32"/>
  <c r="E29" i="32"/>
  <c r="E28" i="32"/>
  <c r="E27" i="32"/>
  <c r="E26" i="32"/>
  <c r="E25" i="32"/>
  <c r="E24" i="32"/>
  <c r="E23" i="32"/>
  <c r="E22" i="32"/>
  <c r="E21" i="32"/>
  <c r="E20" i="32"/>
  <c r="E19" i="32"/>
  <c r="E18" i="32"/>
  <c r="E17" i="32"/>
  <c r="E16" i="32"/>
  <c r="E15" i="32"/>
  <c r="E14" i="32"/>
  <c r="E13" i="32"/>
  <c r="E12" i="32"/>
  <c r="E11" i="32"/>
  <c r="E10" i="32"/>
  <c r="E9" i="32"/>
  <c r="E8" i="32"/>
  <c r="E7" i="32"/>
  <c r="E6" i="32"/>
  <c r="E5" i="32"/>
  <c r="E4" i="32"/>
  <c r="E3" i="32"/>
  <c r="E2" i="32"/>
  <c r="D249" i="32"/>
  <c r="D248" i="32"/>
  <c r="D247" i="32"/>
  <c r="D246" i="32"/>
  <c r="D245" i="32"/>
  <c r="D244" i="32"/>
  <c r="D243" i="32"/>
  <c r="D242" i="32"/>
  <c r="D241" i="32"/>
  <c r="D240" i="32"/>
  <c r="D239" i="32"/>
  <c r="D238" i="32"/>
  <c r="D237" i="32"/>
  <c r="D236" i="32"/>
  <c r="D235" i="32"/>
  <c r="D234" i="32"/>
  <c r="D233" i="32"/>
  <c r="D232" i="32"/>
  <c r="D231" i="32"/>
  <c r="D230" i="32"/>
  <c r="D229" i="32"/>
  <c r="D228" i="32"/>
  <c r="D227" i="32"/>
  <c r="D226" i="32"/>
  <c r="D225" i="32"/>
  <c r="D224" i="32"/>
  <c r="D223" i="32"/>
  <c r="D222" i="32"/>
  <c r="D221" i="32"/>
  <c r="D220" i="32"/>
  <c r="D219" i="32"/>
  <c r="D218" i="32"/>
  <c r="D217" i="32"/>
  <c r="D216" i="32"/>
  <c r="D215" i="32"/>
  <c r="D214" i="32"/>
  <c r="D213" i="32"/>
  <c r="D212" i="32"/>
  <c r="D211" i="32"/>
  <c r="D210" i="32"/>
  <c r="D209" i="32"/>
  <c r="D208" i="32"/>
  <c r="D207" i="32"/>
  <c r="D206" i="32"/>
  <c r="D205" i="32"/>
  <c r="D204" i="32"/>
  <c r="D203" i="32"/>
  <c r="D202" i="32"/>
  <c r="D201" i="32"/>
  <c r="D200" i="32"/>
  <c r="D199" i="32"/>
  <c r="D198" i="32"/>
  <c r="D197" i="32"/>
  <c r="D196" i="32"/>
  <c r="D195" i="32"/>
  <c r="D194" i="32"/>
  <c r="D193" i="32"/>
  <c r="D192" i="32"/>
  <c r="D191" i="32"/>
  <c r="D190" i="32"/>
  <c r="D189" i="32"/>
  <c r="D188" i="32"/>
  <c r="D187" i="32"/>
  <c r="D186" i="32"/>
  <c r="D185" i="32"/>
  <c r="D184" i="32"/>
  <c r="D183" i="32"/>
  <c r="D182" i="32"/>
  <c r="D181" i="32"/>
  <c r="D180" i="32"/>
  <c r="D179" i="32"/>
  <c r="D178" i="32"/>
  <c r="D177" i="32"/>
  <c r="D176" i="32"/>
  <c r="D175" i="32"/>
  <c r="D174" i="32"/>
  <c r="D173" i="32"/>
  <c r="D172" i="32"/>
  <c r="D171" i="32"/>
  <c r="D170" i="32"/>
  <c r="D169" i="32"/>
  <c r="D168" i="32"/>
  <c r="D167" i="32"/>
  <c r="D166" i="32"/>
  <c r="D165" i="32"/>
  <c r="D164" i="32"/>
  <c r="D163" i="32"/>
  <c r="D162" i="32"/>
  <c r="D161" i="32"/>
  <c r="D160" i="32"/>
  <c r="D159" i="32"/>
  <c r="D158" i="32"/>
  <c r="D157" i="32"/>
  <c r="D156" i="32"/>
  <c r="D155" i="32"/>
  <c r="D154" i="32"/>
  <c r="D153" i="32"/>
  <c r="D152" i="32"/>
  <c r="D151" i="32"/>
  <c r="D150" i="32"/>
  <c r="D149" i="32"/>
  <c r="D148" i="32"/>
  <c r="D147" i="32"/>
  <c r="D146" i="32"/>
  <c r="D145" i="32"/>
  <c r="D144" i="32"/>
  <c r="D143" i="32"/>
  <c r="D142" i="32"/>
  <c r="D141" i="32"/>
  <c r="D140" i="32"/>
  <c r="D139" i="32"/>
  <c r="D138" i="32"/>
  <c r="D137" i="32"/>
  <c r="D136" i="32"/>
  <c r="D135" i="32"/>
  <c r="D134" i="32"/>
  <c r="D133" i="32"/>
  <c r="D132" i="32"/>
  <c r="D131" i="32"/>
  <c r="D130" i="32"/>
  <c r="D129" i="32"/>
  <c r="D128" i="32"/>
  <c r="D127" i="32"/>
  <c r="D126" i="32"/>
  <c r="D125" i="32"/>
  <c r="D124" i="32"/>
  <c r="D123" i="32"/>
  <c r="D122" i="32"/>
  <c r="D121" i="32"/>
  <c r="D120" i="32"/>
  <c r="D119" i="32"/>
  <c r="D118" i="32"/>
  <c r="D117" i="32"/>
  <c r="D116" i="32"/>
  <c r="D115" i="32"/>
  <c r="D114" i="32"/>
  <c r="D113" i="32"/>
  <c r="D112" i="32"/>
  <c r="D111" i="32"/>
  <c r="D110" i="32"/>
  <c r="D109" i="32"/>
  <c r="D108" i="32"/>
  <c r="D107" i="32"/>
  <c r="D106" i="32"/>
  <c r="D105" i="32"/>
  <c r="D104" i="32"/>
  <c r="D103" i="32"/>
  <c r="D102" i="32"/>
  <c r="D101" i="32"/>
  <c r="D100" i="32"/>
  <c r="D99" i="32"/>
  <c r="D98" i="32"/>
  <c r="D97" i="32"/>
  <c r="D96" i="32"/>
  <c r="D95" i="32"/>
  <c r="D94" i="32"/>
  <c r="D93" i="32"/>
  <c r="D92" i="32"/>
  <c r="D91" i="32"/>
  <c r="D90" i="32"/>
  <c r="D89" i="32"/>
  <c r="D88" i="32"/>
  <c r="D87" i="32"/>
  <c r="D86" i="32"/>
  <c r="D85" i="32"/>
  <c r="D84" i="32"/>
  <c r="D83" i="32"/>
  <c r="D82" i="32"/>
  <c r="D81" i="32"/>
  <c r="D80" i="32"/>
  <c r="D79" i="32"/>
  <c r="D78" i="32"/>
  <c r="D77" i="32"/>
  <c r="D76" i="32"/>
  <c r="D75" i="32"/>
  <c r="D74" i="32"/>
  <c r="D73" i="32"/>
  <c r="D72" i="32"/>
  <c r="D71" i="32"/>
  <c r="D70" i="32"/>
  <c r="D69" i="32"/>
  <c r="D68" i="32"/>
  <c r="D67" i="32"/>
  <c r="D66" i="32"/>
  <c r="D65" i="32"/>
  <c r="D64" i="32"/>
  <c r="D63" i="32"/>
  <c r="D62" i="32"/>
  <c r="D61" i="32"/>
  <c r="D60" i="32"/>
  <c r="D59" i="32"/>
  <c r="D58" i="32"/>
  <c r="D57" i="32"/>
  <c r="D56" i="32"/>
  <c r="D55" i="32"/>
  <c r="D54" i="32"/>
  <c r="D53" i="32"/>
  <c r="D52" i="32"/>
  <c r="D51" i="32"/>
  <c r="D50" i="32"/>
  <c r="D49" i="32"/>
  <c r="D48" i="32"/>
  <c r="D47" i="32"/>
  <c r="D46" i="32"/>
  <c r="D45" i="32"/>
  <c r="D44" i="32"/>
  <c r="D43" i="32"/>
  <c r="D42" i="32"/>
  <c r="D41" i="32"/>
  <c r="D40" i="32"/>
  <c r="D39" i="32"/>
  <c r="D38" i="32"/>
  <c r="D37" i="32"/>
  <c r="D36" i="32"/>
  <c r="D35" i="32"/>
  <c r="D34" i="32"/>
  <c r="D33" i="32"/>
  <c r="D32" i="32"/>
  <c r="D31" i="32"/>
  <c r="D30" i="32"/>
  <c r="D29" i="32"/>
  <c r="D28" i="32"/>
  <c r="D27" i="32"/>
  <c r="D26" i="32"/>
  <c r="D25" i="32"/>
  <c r="D24" i="32"/>
  <c r="D23" i="32"/>
  <c r="D22" i="32"/>
  <c r="D21" i="32"/>
  <c r="D20" i="32"/>
  <c r="D19" i="32"/>
  <c r="D18" i="32"/>
  <c r="D17" i="32"/>
  <c r="D16" i="32"/>
  <c r="D15" i="32"/>
  <c r="D14" i="32"/>
  <c r="D13" i="32"/>
  <c r="D12" i="32"/>
  <c r="D11" i="32"/>
  <c r="D10" i="32"/>
  <c r="D9" i="32"/>
  <c r="D8" i="32"/>
  <c r="D7" i="32"/>
  <c r="D6" i="32"/>
  <c r="D5" i="32"/>
  <c r="D4" i="32"/>
  <c r="D3" i="32"/>
  <c r="D2" i="32"/>
  <c r="F249" i="32"/>
  <c r="F248" i="32"/>
  <c r="F247" i="32"/>
  <c r="F246" i="32"/>
  <c r="F245" i="32"/>
  <c r="F244" i="32"/>
  <c r="F243" i="32"/>
  <c r="F242" i="32"/>
  <c r="F241" i="32"/>
  <c r="F240" i="32"/>
  <c r="F239" i="32"/>
  <c r="F238" i="32"/>
  <c r="F237" i="32"/>
  <c r="F236" i="32"/>
  <c r="F235" i="32"/>
  <c r="F234" i="32"/>
  <c r="F233" i="32"/>
  <c r="F232" i="32"/>
  <c r="F231" i="32"/>
  <c r="F230" i="32"/>
  <c r="F229" i="32"/>
  <c r="F228" i="32"/>
  <c r="F227" i="32"/>
  <c r="F226" i="32"/>
  <c r="F225" i="32"/>
  <c r="F224" i="32"/>
  <c r="F223" i="32"/>
  <c r="F222" i="32"/>
  <c r="F221" i="32"/>
  <c r="F220" i="32"/>
  <c r="F219" i="32"/>
  <c r="F218" i="32"/>
  <c r="F217" i="32"/>
  <c r="F216" i="32"/>
  <c r="F215" i="32"/>
  <c r="F214" i="32"/>
  <c r="F213" i="32"/>
  <c r="F212" i="32"/>
  <c r="F211" i="32"/>
  <c r="F210" i="32"/>
  <c r="F209" i="32"/>
  <c r="F208" i="32"/>
  <c r="F207" i="32"/>
  <c r="F206" i="32"/>
  <c r="F205" i="32"/>
  <c r="F204" i="32"/>
  <c r="F203" i="32"/>
  <c r="F202" i="32"/>
  <c r="F201" i="32"/>
  <c r="F200" i="32"/>
  <c r="F199" i="32"/>
  <c r="F198" i="32"/>
  <c r="F197" i="32"/>
  <c r="F196" i="32"/>
  <c r="F195" i="32"/>
  <c r="F194" i="32"/>
  <c r="F193" i="32"/>
  <c r="F192" i="32"/>
  <c r="F191" i="32"/>
  <c r="F190" i="32"/>
  <c r="F189" i="32"/>
  <c r="F188" i="32"/>
  <c r="F187" i="32"/>
  <c r="F186" i="32"/>
  <c r="F185" i="32"/>
  <c r="F184" i="32"/>
  <c r="F183" i="32"/>
  <c r="F182" i="32"/>
  <c r="F181" i="32"/>
  <c r="F180" i="32"/>
  <c r="F179" i="32"/>
  <c r="F178" i="32"/>
  <c r="F177" i="32"/>
  <c r="F176" i="32"/>
  <c r="F175" i="32"/>
  <c r="F174" i="32"/>
  <c r="F173" i="32"/>
  <c r="F172" i="32"/>
  <c r="F171" i="32"/>
  <c r="F170" i="32"/>
  <c r="F169" i="32"/>
  <c r="F168" i="32"/>
  <c r="F167" i="32"/>
  <c r="F166" i="32"/>
  <c r="F165" i="32"/>
  <c r="F164" i="32"/>
  <c r="F163" i="32"/>
  <c r="F162" i="32"/>
  <c r="F161" i="32"/>
  <c r="F160" i="32"/>
  <c r="F159" i="32"/>
  <c r="F158" i="32"/>
  <c r="F157" i="32"/>
  <c r="F156" i="32"/>
  <c r="F155" i="32"/>
  <c r="F154" i="32"/>
  <c r="F153" i="32"/>
  <c r="F152" i="32"/>
  <c r="F151" i="32"/>
  <c r="F150" i="32"/>
  <c r="F149" i="32"/>
  <c r="F148" i="32"/>
  <c r="F147" i="32"/>
  <c r="F146" i="32"/>
  <c r="F145" i="32"/>
  <c r="F144" i="32"/>
  <c r="F143" i="32"/>
  <c r="F142" i="32"/>
  <c r="F141" i="32"/>
  <c r="F140" i="32"/>
  <c r="F139" i="32"/>
  <c r="F138" i="32"/>
  <c r="F137" i="32"/>
  <c r="F136" i="32"/>
  <c r="F135" i="32"/>
  <c r="F134" i="32"/>
  <c r="F133" i="32"/>
  <c r="F132" i="32"/>
  <c r="F131" i="32"/>
  <c r="F130" i="32"/>
  <c r="F129" i="32"/>
  <c r="F128" i="32"/>
  <c r="F127" i="32"/>
  <c r="F126" i="32"/>
  <c r="F125" i="32"/>
  <c r="F124" i="32"/>
  <c r="F123" i="32"/>
  <c r="F122" i="32"/>
  <c r="F121" i="32"/>
  <c r="F120" i="32"/>
  <c r="F119" i="32"/>
  <c r="F118" i="32"/>
  <c r="F117" i="32"/>
  <c r="F116" i="32"/>
  <c r="F115" i="32"/>
  <c r="F114" i="32"/>
  <c r="F113" i="32"/>
  <c r="F112" i="32"/>
  <c r="F111" i="32"/>
  <c r="F110" i="32"/>
  <c r="F109" i="32"/>
  <c r="F108" i="32"/>
  <c r="F107" i="32"/>
  <c r="F106" i="32"/>
  <c r="F105" i="32"/>
  <c r="F104" i="32"/>
  <c r="F103" i="32"/>
  <c r="F102" i="32"/>
  <c r="F101" i="32"/>
  <c r="F100" i="32"/>
  <c r="F99" i="32"/>
  <c r="F98" i="32"/>
  <c r="F97" i="32"/>
  <c r="F96" i="32"/>
  <c r="F95" i="32"/>
  <c r="F94" i="32"/>
  <c r="F93" i="32"/>
  <c r="F92" i="32"/>
  <c r="F91" i="32"/>
  <c r="F90" i="32"/>
  <c r="F89" i="32"/>
  <c r="F88" i="32"/>
  <c r="F87" i="32"/>
  <c r="F86" i="32"/>
  <c r="F85" i="32"/>
  <c r="F84" i="32"/>
  <c r="F83" i="32"/>
  <c r="F82" i="32"/>
  <c r="F81" i="32"/>
  <c r="F80" i="32"/>
  <c r="F79" i="32"/>
  <c r="F78" i="32"/>
  <c r="F77" i="32"/>
  <c r="F76" i="32"/>
  <c r="F75" i="32"/>
  <c r="F74" i="32"/>
  <c r="F73" i="32"/>
  <c r="F72" i="32"/>
  <c r="F71" i="32"/>
  <c r="F70" i="32"/>
  <c r="F69" i="32"/>
  <c r="F68" i="32"/>
  <c r="F67" i="32"/>
  <c r="F66" i="32"/>
  <c r="F65" i="32"/>
  <c r="F64" i="32"/>
  <c r="F63" i="32"/>
  <c r="F62" i="32"/>
  <c r="F61" i="32"/>
  <c r="F60" i="32"/>
  <c r="F59" i="32"/>
  <c r="F58" i="32"/>
  <c r="F57" i="32"/>
  <c r="F56" i="32"/>
  <c r="F55" i="32"/>
  <c r="F54" i="32"/>
  <c r="F53" i="32"/>
  <c r="F52" i="32"/>
  <c r="F51" i="32"/>
  <c r="F50" i="32"/>
  <c r="F49" i="32"/>
  <c r="F48" i="32"/>
  <c r="F47" i="32"/>
  <c r="F46" i="32"/>
  <c r="F45" i="32"/>
  <c r="F44" i="32"/>
  <c r="F43" i="32"/>
  <c r="F42" i="32"/>
  <c r="F41" i="32"/>
  <c r="F40" i="32"/>
  <c r="F39" i="32"/>
  <c r="F38" i="32"/>
  <c r="F37" i="32"/>
  <c r="F36" i="32"/>
  <c r="F35" i="32"/>
  <c r="F34" i="32"/>
  <c r="F33" i="32"/>
  <c r="F32" i="32"/>
  <c r="F31" i="32"/>
  <c r="F30" i="32"/>
  <c r="F29" i="32"/>
  <c r="F28" i="32"/>
  <c r="F27" i="32"/>
  <c r="F26" i="32"/>
  <c r="F25" i="32"/>
  <c r="F24" i="32"/>
  <c r="F23" i="32"/>
  <c r="F22" i="32"/>
  <c r="F21" i="32"/>
  <c r="F20" i="32"/>
  <c r="F19" i="32"/>
  <c r="F18" i="32"/>
  <c r="F17" i="32"/>
  <c r="F16" i="32"/>
  <c r="F15" i="32"/>
  <c r="F14" i="32"/>
  <c r="F13" i="32"/>
  <c r="F12" i="32"/>
  <c r="F11" i="32"/>
  <c r="F10" i="32"/>
  <c r="F9" i="32"/>
  <c r="F8" i="32"/>
  <c r="F7" i="32"/>
  <c r="F6" i="32"/>
  <c r="F5" i="32"/>
  <c r="F4" i="32"/>
  <c r="F3" i="32"/>
  <c r="F2" i="32"/>
  <c r="E360" i="15"/>
  <c r="C360" i="15"/>
  <c r="D360" i="15" s="1"/>
  <c r="E359" i="15"/>
  <c r="C359" i="15" s="1"/>
  <c r="D359" i="15" s="1"/>
  <c r="E358" i="15"/>
  <c r="C358" i="15" s="1"/>
  <c r="D358" i="15" s="1"/>
  <c r="E357" i="15"/>
  <c r="C357" i="15"/>
  <c r="D357" i="15" s="1"/>
  <c r="E356" i="15"/>
  <c r="C356" i="15"/>
  <c r="D356" i="15" s="1"/>
  <c r="E355" i="15"/>
  <c r="C355" i="15" s="1"/>
  <c r="D355" i="15" s="1"/>
  <c r="E354" i="15"/>
  <c r="C354" i="15" s="1"/>
  <c r="D354" i="15"/>
  <c r="E353" i="15"/>
  <c r="C353" i="15"/>
  <c r="D353" i="15" s="1"/>
  <c r="E352" i="15"/>
  <c r="C352" i="15"/>
  <c r="D352" i="15" s="1"/>
  <c r="E351" i="15"/>
  <c r="C351" i="15" s="1"/>
  <c r="D351" i="15" s="1"/>
  <c r="E350" i="15"/>
  <c r="C350" i="15" s="1"/>
  <c r="D350" i="15"/>
  <c r="E349" i="15"/>
  <c r="C349" i="15"/>
  <c r="D349" i="15" s="1"/>
  <c r="E348" i="15"/>
  <c r="C348" i="15"/>
  <c r="D348" i="15" s="1"/>
  <c r="E347" i="15"/>
  <c r="C347" i="15" s="1"/>
  <c r="D347" i="15" s="1"/>
  <c r="E346" i="15"/>
  <c r="C346" i="15" s="1"/>
  <c r="D346" i="15" s="1"/>
  <c r="E345" i="15"/>
  <c r="C345" i="15"/>
  <c r="D345" i="15" s="1"/>
  <c r="E344" i="15"/>
  <c r="C344" i="15"/>
  <c r="D344" i="15" s="1"/>
  <c r="E343" i="15"/>
  <c r="C343" i="15" s="1"/>
  <c r="D343" i="15" s="1"/>
  <c r="E342" i="15"/>
  <c r="C342" i="15" s="1"/>
  <c r="D342" i="15" s="1"/>
  <c r="E341" i="15"/>
  <c r="C341" i="15"/>
  <c r="D341" i="15" s="1"/>
  <c r="E340" i="15"/>
  <c r="C340" i="15"/>
  <c r="D340" i="15" s="1"/>
  <c r="E339" i="15"/>
  <c r="C339" i="15" s="1"/>
  <c r="D339" i="15" s="1"/>
  <c r="E338" i="15"/>
  <c r="C338" i="15" s="1"/>
  <c r="D338" i="15"/>
  <c r="E337" i="15"/>
  <c r="C337" i="15"/>
  <c r="D337" i="15" s="1"/>
  <c r="E336" i="15"/>
  <c r="C336" i="15"/>
  <c r="D336" i="15" s="1"/>
  <c r="E335" i="15"/>
  <c r="C335" i="15" s="1"/>
  <c r="D335" i="15" s="1"/>
  <c r="E334" i="15"/>
  <c r="C334" i="15" s="1"/>
  <c r="D334" i="15"/>
  <c r="E333" i="15"/>
  <c r="C333" i="15"/>
  <c r="D333" i="15" s="1"/>
  <c r="E332" i="15"/>
  <c r="C332" i="15"/>
  <c r="D332" i="15" s="1"/>
  <c r="E331" i="15"/>
  <c r="C331" i="15" s="1"/>
  <c r="D331" i="15" s="1"/>
  <c r="E330" i="15"/>
  <c r="C330" i="15" s="1"/>
  <c r="D330" i="15"/>
  <c r="E329" i="15"/>
  <c r="C329" i="15"/>
  <c r="D329" i="15" s="1"/>
  <c r="E328" i="15"/>
  <c r="C328" i="15"/>
  <c r="D328" i="15" s="1"/>
  <c r="E327" i="15"/>
  <c r="C327" i="15" s="1"/>
  <c r="D327" i="15" s="1"/>
  <c r="E326" i="15"/>
  <c r="C326" i="15" s="1"/>
  <c r="D326" i="15" s="1"/>
  <c r="E325" i="15"/>
  <c r="C325" i="15"/>
  <c r="D325" i="15" s="1"/>
  <c r="E324" i="15"/>
  <c r="C324" i="15"/>
  <c r="D324" i="15" s="1"/>
  <c r="E323" i="15"/>
  <c r="C323" i="15" s="1"/>
  <c r="D323" i="15" s="1"/>
  <c r="E322" i="15"/>
  <c r="C322" i="15" s="1"/>
  <c r="D322" i="15"/>
  <c r="E321" i="15"/>
  <c r="C321" i="15"/>
  <c r="D321" i="15" s="1"/>
  <c r="E320" i="15"/>
  <c r="C320" i="15"/>
  <c r="D320" i="15" s="1"/>
  <c r="E319" i="15"/>
  <c r="C319" i="15" s="1"/>
  <c r="D319" i="15" s="1"/>
  <c r="E318" i="15"/>
  <c r="C318" i="15" s="1"/>
  <c r="D318" i="15"/>
  <c r="E317" i="15"/>
  <c r="C317" i="15"/>
  <c r="D317" i="15" s="1"/>
  <c r="E316" i="15"/>
  <c r="C316" i="15"/>
  <c r="D316" i="15" s="1"/>
  <c r="E315" i="15"/>
  <c r="C315" i="15" s="1"/>
  <c r="D315" i="15" s="1"/>
  <c r="E314" i="15"/>
  <c r="C314" i="15" s="1"/>
  <c r="D314" i="15"/>
  <c r="E313" i="15"/>
  <c r="C313" i="15"/>
  <c r="D313" i="15" s="1"/>
  <c r="E312" i="15"/>
  <c r="C312" i="15"/>
  <c r="D312" i="15" s="1"/>
  <c r="E311" i="15"/>
  <c r="C311" i="15" s="1"/>
  <c r="D311" i="15" s="1"/>
  <c r="E310" i="15"/>
  <c r="C310" i="15" s="1"/>
  <c r="D310" i="15" s="1"/>
  <c r="E309" i="15"/>
  <c r="C309" i="15"/>
  <c r="D309" i="15" s="1"/>
  <c r="E308" i="15"/>
  <c r="C308" i="15"/>
  <c r="D308" i="15" s="1"/>
  <c r="E307" i="15"/>
  <c r="C307" i="15" s="1"/>
  <c r="D307" i="15" s="1"/>
  <c r="E306" i="15"/>
  <c r="C306" i="15" s="1"/>
  <c r="D306" i="15"/>
  <c r="E305" i="15"/>
  <c r="C305" i="15"/>
  <c r="D305" i="15" s="1"/>
  <c r="E304" i="15"/>
  <c r="C304" i="15"/>
  <c r="D304" i="15" s="1"/>
  <c r="E303" i="15"/>
  <c r="C303" i="15" s="1"/>
  <c r="D303" i="15" s="1"/>
  <c r="E302" i="15"/>
  <c r="C302" i="15" s="1"/>
  <c r="D302" i="15"/>
  <c r="E301" i="15"/>
  <c r="C301" i="15"/>
  <c r="D301" i="15" s="1"/>
  <c r="E300" i="15"/>
  <c r="C300" i="15"/>
  <c r="D300" i="15" s="1"/>
  <c r="E299" i="15"/>
  <c r="C299" i="15" s="1"/>
  <c r="D299" i="15" s="1"/>
  <c r="E298" i="15"/>
  <c r="C298" i="15" s="1"/>
  <c r="D298" i="15"/>
  <c r="E297" i="15"/>
  <c r="C297" i="15"/>
  <c r="D297" i="15" s="1"/>
  <c r="E296" i="15"/>
  <c r="C296" i="15"/>
  <c r="D296" i="15" s="1"/>
  <c r="E295" i="15"/>
  <c r="C295" i="15" s="1"/>
  <c r="D295" i="15" s="1"/>
  <c r="E294" i="15"/>
  <c r="C294" i="15" s="1"/>
  <c r="D294" i="15"/>
  <c r="E293" i="15"/>
  <c r="C293" i="15"/>
  <c r="D293" i="15" s="1"/>
  <c r="E292" i="15"/>
  <c r="C292" i="15"/>
  <c r="D292" i="15" s="1"/>
  <c r="E291" i="15"/>
  <c r="C291" i="15" s="1"/>
  <c r="D291" i="15" s="1"/>
  <c r="E290" i="15"/>
  <c r="C290" i="15" s="1"/>
  <c r="D290" i="15"/>
  <c r="E289" i="15"/>
  <c r="C289" i="15"/>
  <c r="D289" i="15" s="1"/>
  <c r="E288" i="15"/>
  <c r="C288" i="15"/>
  <c r="D288" i="15" s="1"/>
  <c r="E287" i="15"/>
  <c r="C287" i="15" s="1"/>
  <c r="D287" i="15" s="1"/>
  <c r="E286" i="15"/>
  <c r="C286" i="15" s="1"/>
  <c r="D286" i="15"/>
  <c r="E285" i="15"/>
  <c r="C285" i="15"/>
  <c r="D285" i="15" s="1"/>
  <c r="E284" i="15"/>
  <c r="C284" i="15"/>
  <c r="D284" i="15" s="1"/>
  <c r="E283" i="15"/>
  <c r="C283" i="15" s="1"/>
  <c r="D283" i="15" s="1"/>
  <c r="E282" i="15"/>
  <c r="C282" i="15" s="1"/>
  <c r="D282" i="15"/>
  <c r="E281" i="15"/>
  <c r="C281" i="15"/>
  <c r="D281" i="15" s="1"/>
  <c r="E280" i="15"/>
  <c r="C280" i="15"/>
  <c r="D280" i="15" s="1"/>
  <c r="E279" i="15"/>
  <c r="C279" i="15" s="1"/>
  <c r="D279" i="15" s="1"/>
  <c r="E278" i="15"/>
  <c r="C278" i="15" s="1"/>
  <c r="D278" i="15"/>
  <c r="E277" i="15"/>
  <c r="C277" i="15"/>
  <c r="D277" i="15" s="1"/>
  <c r="E276" i="15"/>
  <c r="C276" i="15"/>
  <c r="D276" i="15" s="1"/>
  <c r="E275" i="15"/>
  <c r="C275" i="15" s="1"/>
  <c r="D275" i="15" s="1"/>
  <c r="E274" i="15"/>
  <c r="C274" i="15" s="1"/>
  <c r="D274" i="15"/>
  <c r="E273" i="15"/>
  <c r="C273" i="15"/>
  <c r="D273" i="15" s="1"/>
  <c r="E272" i="15"/>
  <c r="C272" i="15"/>
  <c r="D272" i="15" s="1"/>
  <c r="E271" i="15"/>
  <c r="C271" i="15" s="1"/>
  <c r="D271" i="15" s="1"/>
  <c r="E270" i="15"/>
  <c r="C270" i="15" s="1"/>
  <c r="D270" i="15"/>
  <c r="E269" i="15"/>
  <c r="C269" i="15"/>
  <c r="D269" i="15" s="1"/>
  <c r="E268" i="15"/>
  <c r="C268" i="15"/>
  <c r="D268" i="15" s="1"/>
  <c r="E267" i="15"/>
  <c r="C267" i="15" s="1"/>
  <c r="D267" i="15" s="1"/>
  <c r="E266" i="15"/>
  <c r="C266" i="15" s="1"/>
  <c r="D266" i="15"/>
  <c r="E265" i="15"/>
  <c r="C265" i="15"/>
  <c r="D265" i="15" s="1"/>
  <c r="E264" i="15"/>
  <c r="C264" i="15"/>
  <c r="D264" i="15" s="1"/>
  <c r="E263" i="15"/>
  <c r="C263" i="15" s="1"/>
  <c r="D263" i="15" s="1"/>
  <c r="E262" i="15"/>
  <c r="C262" i="15" s="1"/>
  <c r="D262" i="15"/>
  <c r="E261" i="15"/>
  <c r="C261" i="15"/>
  <c r="D261" i="15" s="1"/>
  <c r="E260" i="15"/>
  <c r="C260" i="15"/>
  <c r="D260" i="15" s="1"/>
  <c r="E259" i="15"/>
  <c r="C259" i="15" s="1"/>
  <c r="D259" i="15" s="1"/>
  <c r="E258" i="15"/>
  <c r="C258" i="15" s="1"/>
  <c r="D258" i="15"/>
  <c r="E257" i="15"/>
  <c r="C257" i="15"/>
  <c r="D257" i="15" s="1"/>
  <c r="E256" i="15"/>
  <c r="C256" i="15"/>
  <c r="D256" i="15" s="1"/>
  <c r="E255" i="15"/>
  <c r="C255" i="15" s="1"/>
  <c r="D255" i="15" s="1"/>
  <c r="E254" i="15"/>
  <c r="C254" i="15" s="1"/>
  <c r="D254" i="15"/>
  <c r="E253" i="15"/>
  <c r="D253" i="15"/>
  <c r="C253" i="15"/>
  <c r="E252" i="15"/>
  <c r="C252" i="15"/>
  <c r="D252" i="15" s="1"/>
  <c r="E251" i="15"/>
  <c r="C251" i="15" s="1"/>
  <c r="D251" i="15" s="1"/>
  <c r="E250" i="15"/>
  <c r="C250" i="15" s="1"/>
  <c r="D250" i="15"/>
  <c r="E249" i="15"/>
  <c r="D249" i="15"/>
  <c r="C249" i="15"/>
  <c r="E248" i="15"/>
  <c r="C248" i="15"/>
  <c r="D248" i="15" s="1"/>
  <c r="E247" i="15"/>
  <c r="C247" i="15" s="1"/>
  <c r="D247" i="15" s="1"/>
  <c r="E246" i="15"/>
  <c r="C246" i="15" s="1"/>
  <c r="D246" i="15"/>
  <c r="E245" i="15"/>
  <c r="D245" i="15"/>
  <c r="C245" i="15"/>
  <c r="E244" i="15"/>
  <c r="C244" i="15"/>
  <c r="D244" i="15" s="1"/>
  <c r="E243" i="15"/>
  <c r="C243" i="15" s="1"/>
  <c r="D243" i="15" s="1"/>
  <c r="E242" i="15"/>
  <c r="C242" i="15" s="1"/>
  <c r="D242" i="15"/>
  <c r="E241" i="15"/>
  <c r="D241" i="15"/>
  <c r="C241" i="15"/>
  <c r="E240" i="15"/>
  <c r="C240" i="15"/>
  <c r="D240" i="15" s="1"/>
  <c r="E239" i="15"/>
  <c r="C239" i="15" s="1"/>
  <c r="D239" i="15" s="1"/>
  <c r="E238" i="15"/>
  <c r="C238" i="15" s="1"/>
  <c r="D238" i="15"/>
  <c r="E237" i="15"/>
  <c r="D237" i="15"/>
  <c r="C237" i="15"/>
  <c r="E236" i="15"/>
  <c r="C236" i="15"/>
  <c r="D236" i="15" s="1"/>
  <c r="E235" i="15"/>
  <c r="C235" i="15" s="1"/>
  <c r="D235" i="15" s="1"/>
  <c r="E234" i="15"/>
  <c r="C234" i="15" s="1"/>
  <c r="D234" i="15"/>
  <c r="E233" i="15"/>
  <c r="D233" i="15"/>
  <c r="C233" i="15"/>
  <c r="E232" i="15"/>
  <c r="C232" i="15"/>
  <c r="D232" i="15" s="1"/>
  <c r="E231" i="15"/>
  <c r="C231" i="15" s="1"/>
  <c r="D231" i="15" s="1"/>
  <c r="E230" i="15"/>
  <c r="C230" i="15" s="1"/>
  <c r="D230" i="15"/>
  <c r="E229" i="15"/>
  <c r="D229" i="15"/>
  <c r="C229" i="15"/>
  <c r="E228" i="15"/>
  <c r="C228" i="15"/>
  <c r="D228" i="15" s="1"/>
  <c r="E227" i="15"/>
  <c r="C227" i="15" s="1"/>
  <c r="D227" i="15" s="1"/>
  <c r="E226" i="15"/>
  <c r="C226" i="15" s="1"/>
  <c r="D226" i="15"/>
  <c r="E225" i="15"/>
  <c r="D225" i="15"/>
  <c r="C225" i="15"/>
  <c r="E224" i="15"/>
  <c r="C224" i="15"/>
  <c r="D224" i="15" s="1"/>
  <c r="E223" i="15"/>
  <c r="C223" i="15" s="1"/>
  <c r="D223" i="15" s="1"/>
  <c r="E222" i="15"/>
  <c r="C222" i="15" s="1"/>
  <c r="D222" i="15"/>
  <c r="E221" i="15"/>
  <c r="D221" i="15"/>
  <c r="C221" i="15"/>
  <c r="E220" i="15"/>
  <c r="C220" i="15"/>
  <c r="D220" i="15" s="1"/>
  <c r="E219" i="15"/>
  <c r="C219" i="15" s="1"/>
  <c r="D219" i="15" s="1"/>
  <c r="E218" i="15"/>
  <c r="C218" i="15" s="1"/>
  <c r="D218" i="15"/>
  <c r="E217" i="15"/>
  <c r="D217" i="15"/>
  <c r="C217" i="15"/>
  <c r="E216" i="15"/>
  <c r="C216" i="15"/>
  <c r="D216" i="15" s="1"/>
  <c r="E215" i="15"/>
  <c r="C215" i="15" s="1"/>
  <c r="D215" i="15" s="1"/>
  <c r="E214" i="15"/>
  <c r="C214" i="15" s="1"/>
  <c r="D214" i="15"/>
  <c r="E213" i="15"/>
  <c r="D213" i="15"/>
  <c r="C213" i="15"/>
  <c r="E212" i="15"/>
  <c r="C212" i="15"/>
  <c r="D212" i="15" s="1"/>
  <c r="E211" i="15"/>
  <c r="C211" i="15" s="1"/>
  <c r="D211" i="15" s="1"/>
  <c r="E210" i="15"/>
  <c r="C210" i="15" s="1"/>
  <c r="D210" i="15"/>
  <c r="E209" i="15"/>
  <c r="D209" i="15"/>
  <c r="C209" i="15"/>
  <c r="E208" i="15"/>
  <c r="C208" i="15"/>
  <c r="D208" i="15" s="1"/>
  <c r="E207" i="15"/>
  <c r="C207" i="15" s="1"/>
  <c r="D207" i="15" s="1"/>
  <c r="E206" i="15"/>
  <c r="C206" i="15" s="1"/>
  <c r="D206" i="15"/>
  <c r="E205" i="15"/>
  <c r="D205" i="15"/>
  <c r="C205" i="15"/>
  <c r="E204" i="15"/>
  <c r="C204" i="15"/>
  <c r="D204" i="15" s="1"/>
  <c r="E203" i="15"/>
  <c r="C203" i="15" s="1"/>
  <c r="D203" i="15" s="1"/>
  <c r="E202" i="15"/>
  <c r="C202" i="15" s="1"/>
  <c r="D202" i="15"/>
  <c r="E201" i="15"/>
  <c r="D201" i="15"/>
  <c r="C201" i="15"/>
  <c r="E200" i="15"/>
  <c r="C200" i="15"/>
  <c r="D200" i="15" s="1"/>
  <c r="E199" i="15"/>
  <c r="C199" i="15" s="1"/>
  <c r="D199" i="15" s="1"/>
  <c r="E198" i="15"/>
  <c r="C198" i="15" s="1"/>
  <c r="D198" i="15"/>
  <c r="E197" i="15"/>
  <c r="D197" i="15"/>
  <c r="C197" i="15"/>
  <c r="E196" i="15"/>
  <c r="C196" i="15"/>
  <c r="D196" i="15" s="1"/>
  <c r="E195" i="15"/>
  <c r="C195" i="15"/>
  <c r="D195" i="15" s="1"/>
  <c r="E194" i="15"/>
  <c r="C194" i="15" s="1"/>
  <c r="D194" i="15"/>
  <c r="E193" i="15"/>
  <c r="C193" i="15" s="1"/>
  <c r="D193" i="15" s="1"/>
  <c r="E192" i="15"/>
  <c r="C192" i="15"/>
  <c r="D192" i="15" s="1"/>
  <c r="E191" i="15"/>
  <c r="C191" i="15"/>
  <c r="D191" i="15" s="1"/>
  <c r="E190" i="15"/>
  <c r="C190" i="15" s="1"/>
  <c r="D190" i="15" s="1"/>
  <c r="E189" i="15"/>
  <c r="C189" i="15"/>
  <c r="D189" i="15" s="1"/>
  <c r="E188" i="15"/>
  <c r="D188" i="15"/>
  <c r="C188" i="15"/>
  <c r="E187" i="15"/>
  <c r="C187" i="15" s="1"/>
  <c r="D187" i="15" s="1"/>
  <c r="E186" i="15"/>
  <c r="C186" i="15" s="1"/>
  <c r="D186" i="15" s="1"/>
  <c r="E185" i="15"/>
  <c r="C185" i="15"/>
  <c r="D185" i="15" s="1"/>
  <c r="E184" i="15"/>
  <c r="D184" i="15"/>
  <c r="C184" i="15"/>
  <c r="E183" i="15"/>
  <c r="C183" i="15" s="1"/>
  <c r="D183" i="15" s="1"/>
  <c r="E182" i="15"/>
  <c r="C182" i="15" s="1"/>
  <c r="D182" i="15" s="1"/>
  <c r="E181" i="15"/>
  <c r="C181" i="15"/>
  <c r="D181" i="15" s="1"/>
  <c r="E180" i="15"/>
  <c r="D180" i="15"/>
  <c r="C180" i="15"/>
  <c r="E179" i="15"/>
  <c r="C179" i="15" s="1"/>
  <c r="D179" i="15" s="1"/>
  <c r="E178" i="15"/>
  <c r="C178" i="15" s="1"/>
  <c r="D178" i="15" s="1"/>
  <c r="E177" i="15"/>
  <c r="C177" i="15"/>
  <c r="D177" i="15" s="1"/>
  <c r="E176" i="15"/>
  <c r="D176" i="15"/>
  <c r="C176" i="15"/>
  <c r="E175" i="15"/>
  <c r="C175" i="15" s="1"/>
  <c r="D175" i="15" s="1"/>
  <c r="E174" i="15"/>
  <c r="C174" i="15" s="1"/>
  <c r="D174" i="15" s="1"/>
  <c r="E173" i="15"/>
  <c r="C173" i="15"/>
  <c r="D173" i="15" s="1"/>
  <c r="E172" i="15"/>
  <c r="D172" i="15"/>
  <c r="C172" i="15"/>
  <c r="E171" i="15"/>
  <c r="C171" i="15" s="1"/>
  <c r="D171" i="15" s="1"/>
  <c r="E170" i="15"/>
  <c r="C170" i="15" s="1"/>
  <c r="D170" i="15" s="1"/>
  <c r="E169" i="15"/>
  <c r="C169" i="15"/>
  <c r="D169" i="15" s="1"/>
  <c r="E168" i="15"/>
  <c r="D168" i="15"/>
  <c r="C168" i="15"/>
  <c r="E167" i="15"/>
  <c r="C167" i="15" s="1"/>
  <c r="D167" i="15" s="1"/>
  <c r="E166" i="15"/>
  <c r="C166" i="15" s="1"/>
  <c r="D166" i="15" s="1"/>
  <c r="E165" i="15"/>
  <c r="C165" i="15"/>
  <c r="D165" i="15" s="1"/>
  <c r="E164" i="15"/>
  <c r="D164" i="15"/>
  <c r="C164" i="15"/>
  <c r="E163" i="15"/>
  <c r="C163" i="15" s="1"/>
  <c r="D163" i="15" s="1"/>
  <c r="E162" i="15"/>
  <c r="C162" i="15" s="1"/>
  <c r="D162" i="15" s="1"/>
  <c r="E161" i="15"/>
  <c r="C161" i="15"/>
  <c r="D161" i="15" s="1"/>
  <c r="E160" i="15"/>
  <c r="D160" i="15"/>
  <c r="C160" i="15"/>
  <c r="E159" i="15"/>
  <c r="C159" i="15" s="1"/>
  <c r="D159" i="15" s="1"/>
  <c r="E158" i="15"/>
  <c r="C158" i="15" s="1"/>
  <c r="D158" i="15" s="1"/>
  <c r="E157" i="15"/>
  <c r="C157" i="15"/>
  <c r="D157" i="15" s="1"/>
  <c r="E156" i="15"/>
  <c r="D156" i="15"/>
  <c r="C156" i="15"/>
  <c r="E155" i="15"/>
  <c r="C155" i="15" s="1"/>
  <c r="D155" i="15" s="1"/>
  <c r="E154" i="15"/>
  <c r="C154" i="15" s="1"/>
  <c r="D154" i="15" s="1"/>
  <c r="E153" i="15"/>
  <c r="C153" i="15"/>
  <c r="D153" i="15" s="1"/>
  <c r="E152" i="15"/>
  <c r="D152" i="15"/>
  <c r="C152" i="15"/>
  <c r="E151" i="15"/>
  <c r="C151" i="15" s="1"/>
  <c r="D151" i="15" s="1"/>
  <c r="E150" i="15"/>
  <c r="C150" i="15" s="1"/>
  <c r="D150" i="15" s="1"/>
  <c r="E149" i="15"/>
  <c r="C149" i="15"/>
  <c r="D149" i="15" s="1"/>
  <c r="E148" i="15"/>
  <c r="D148" i="15"/>
  <c r="C148" i="15"/>
  <c r="E147" i="15"/>
  <c r="C147" i="15" s="1"/>
  <c r="D147" i="15" s="1"/>
  <c r="E146" i="15"/>
  <c r="C146" i="15" s="1"/>
  <c r="D146" i="15" s="1"/>
  <c r="E145" i="15"/>
  <c r="C145" i="15"/>
  <c r="D145" i="15" s="1"/>
  <c r="E144" i="15"/>
  <c r="D144" i="15"/>
  <c r="C144" i="15"/>
  <c r="E143" i="15"/>
  <c r="C143" i="15" s="1"/>
  <c r="D143" i="15" s="1"/>
  <c r="E142" i="15"/>
  <c r="C142" i="15" s="1"/>
  <c r="D142" i="15" s="1"/>
  <c r="E141" i="15"/>
  <c r="C141" i="15"/>
  <c r="D141" i="15" s="1"/>
  <c r="E140" i="15"/>
  <c r="D140" i="15"/>
  <c r="C140" i="15"/>
  <c r="E139" i="15"/>
  <c r="C139" i="15" s="1"/>
  <c r="D139" i="15" s="1"/>
  <c r="E138" i="15"/>
  <c r="C138" i="15" s="1"/>
  <c r="D138" i="15" s="1"/>
  <c r="E137" i="15"/>
  <c r="C137" i="15"/>
  <c r="D137" i="15" s="1"/>
  <c r="E136" i="15"/>
  <c r="D136" i="15"/>
  <c r="C136" i="15"/>
  <c r="E135" i="15"/>
  <c r="C135" i="15" s="1"/>
  <c r="D135" i="15" s="1"/>
  <c r="E134" i="15"/>
  <c r="C134" i="15" s="1"/>
  <c r="D134" i="15" s="1"/>
  <c r="E133" i="15"/>
  <c r="C133" i="15"/>
  <c r="D133" i="15" s="1"/>
  <c r="E132" i="15"/>
  <c r="D132" i="15"/>
  <c r="C132" i="15"/>
  <c r="E131" i="15"/>
  <c r="C131" i="15" s="1"/>
  <c r="D131" i="15" s="1"/>
  <c r="E130" i="15"/>
  <c r="C130" i="15" s="1"/>
  <c r="D130" i="15" s="1"/>
  <c r="E129" i="15"/>
  <c r="C129" i="15"/>
  <c r="D129" i="15" s="1"/>
  <c r="E128" i="15"/>
  <c r="D128" i="15"/>
  <c r="C128" i="15"/>
  <c r="E127" i="15"/>
  <c r="C127" i="15" s="1"/>
  <c r="D127" i="15" s="1"/>
  <c r="E126" i="15"/>
  <c r="C126" i="15" s="1"/>
  <c r="D126" i="15" s="1"/>
  <c r="E125" i="15"/>
  <c r="C125" i="15"/>
  <c r="D125" i="15" s="1"/>
  <c r="E124" i="15"/>
  <c r="D124" i="15"/>
  <c r="C124" i="15"/>
  <c r="E123" i="15"/>
  <c r="C123" i="15" s="1"/>
  <c r="D123" i="15" s="1"/>
  <c r="E122" i="15"/>
  <c r="C122" i="15" s="1"/>
  <c r="D122" i="15" s="1"/>
  <c r="E121" i="15"/>
  <c r="C121" i="15"/>
  <c r="D121" i="15" s="1"/>
  <c r="E120" i="15"/>
  <c r="D120" i="15"/>
  <c r="C120" i="15"/>
  <c r="E119" i="15"/>
  <c r="C119" i="15" s="1"/>
  <c r="D119" i="15" s="1"/>
  <c r="E118" i="15"/>
  <c r="C118" i="15" s="1"/>
  <c r="D118" i="15" s="1"/>
  <c r="E117" i="15"/>
  <c r="C117" i="15"/>
  <c r="D117" i="15" s="1"/>
  <c r="E116" i="15"/>
  <c r="D116" i="15"/>
  <c r="C116" i="15"/>
  <c r="E115" i="15"/>
  <c r="C115" i="15" s="1"/>
  <c r="D115" i="15" s="1"/>
  <c r="E114" i="15"/>
  <c r="C114" i="15" s="1"/>
  <c r="D114" i="15" s="1"/>
  <c r="E113" i="15"/>
  <c r="C113" i="15"/>
  <c r="D113" i="15" s="1"/>
  <c r="E112" i="15"/>
  <c r="D112" i="15"/>
  <c r="C112" i="15"/>
  <c r="E111" i="15"/>
  <c r="C111" i="15" s="1"/>
  <c r="D111" i="15" s="1"/>
  <c r="E110" i="15"/>
  <c r="C110" i="15" s="1"/>
  <c r="D110" i="15" s="1"/>
  <c r="E109" i="15"/>
  <c r="C109" i="15"/>
  <c r="D109" i="15" s="1"/>
  <c r="E108" i="15"/>
  <c r="D108" i="15"/>
  <c r="C108" i="15"/>
  <c r="E107" i="15"/>
  <c r="C107" i="15" s="1"/>
  <c r="D107" i="15" s="1"/>
  <c r="E106" i="15"/>
  <c r="C106" i="15" s="1"/>
  <c r="D106" i="15" s="1"/>
  <c r="E105" i="15"/>
  <c r="C105" i="15"/>
  <c r="D105" i="15" s="1"/>
  <c r="E104" i="15"/>
  <c r="D104" i="15"/>
  <c r="C104" i="15"/>
  <c r="E103" i="15"/>
  <c r="C103" i="15" s="1"/>
  <c r="D103" i="15" s="1"/>
  <c r="E102" i="15"/>
  <c r="C102" i="15" s="1"/>
  <c r="D102" i="15" s="1"/>
  <c r="E101" i="15"/>
  <c r="C101" i="15"/>
  <c r="D101" i="15" s="1"/>
  <c r="E100" i="15"/>
  <c r="D100" i="15"/>
  <c r="C100" i="15"/>
  <c r="E99" i="15"/>
  <c r="C99" i="15" s="1"/>
  <c r="D99" i="15" s="1"/>
  <c r="E98" i="15"/>
  <c r="C98" i="15" s="1"/>
  <c r="D98" i="15" s="1"/>
  <c r="E97" i="15"/>
  <c r="C97" i="15"/>
  <c r="D97" i="15" s="1"/>
  <c r="E96" i="15"/>
  <c r="D96" i="15"/>
  <c r="C96" i="15"/>
  <c r="E95" i="15"/>
  <c r="C95" i="15" s="1"/>
  <c r="D95" i="15" s="1"/>
  <c r="E94" i="15"/>
  <c r="C94" i="15" s="1"/>
  <c r="D94" i="15" s="1"/>
  <c r="E93" i="15"/>
  <c r="C93" i="15"/>
  <c r="D93" i="15" s="1"/>
  <c r="E92" i="15"/>
  <c r="D92" i="15"/>
  <c r="C92" i="15"/>
  <c r="E91" i="15"/>
  <c r="C91" i="15" s="1"/>
  <c r="D91" i="15" s="1"/>
  <c r="E90" i="15"/>
  <c r="C90" i="15" s="1"/>
  <c r="D90" i="15" s="1"/>
  <c r="E89" i="15"/>
  <c r="C89" i="15"/>
  <c r="D89" i="15" s="1"/>
  <c r="E88" i="15"/>
  <c r="D88" i="15"/>
  <c r="C88" i="15"/>
  <c r="E87" i="15"/>
  <c r="C87" i="15" s="1"/>
  <c r="D87" i="15" s="1"/>
  <c r="E86" i="15"/>
  <c r="C86" i="15" s="1"/>
  <c r="D86" i="15" s="1"/>
  <c r="E85" i="15"/>
  <c r="C85" i="15"/>
  <c r="D85" i="15" s="1"/>
  <c r="E84" i="15"/>
  <c r="D84" i="15"/>
  <c r="C84" i="15"/>
  <c r="E83" i="15"/>
  <c r="C83" i="15" s="1"/>
  <c r="D83" i="15" s="1"/>
  <c r="E82" i="15"/>
  <c r="C82" i="15" s="1"/>
  <c r="D82" i="15" s="1"/>
  <c r="E81" i="15"/>
  <c r="C81" i="15"/>
  <c r="D81" i="15" s="1"/>
  <c r="E80" i="15"/>
  <c r="D80" i="15"/>
  <c r="C80" i="15"/>
  <c r="E79" i="15"/>
  <c r="C79" i="15" s="1"/>
  <c r="D79" i="15" s="1"/>
  <c r="E78" i="15"/>
  <c r="C78" i="15" s="1"/>
  <c r="D78" i="15" s="1"/>
  <c r="E77" i="15"/>
  <c r="C77" i="15"/>
  <c r="D77" i="15" s="1"/>
  <c r="E76" i="15"/>
  <c r="D76" i="15"/>
  <c r="C76" i="15"/>
  <c r="E75" i="15"/>
  <c r="C75" i="15" s="1"/>
  <c r="D75" i="15" s="1"/>
  <c r="E74" i="15"/>
  <c r="C74" i="15" s="1"/>
  <c r="D74" i="15" s="1"/>
  <c r="E73" i="15"/>
  <c r="C73" i="15"/>
  <c r="D73" i="15" s="1"/>
  <c r="E72" i="15"/>
  <c r="D72" i="15"/>
  <c r="C72" i="15"/>
  <c r="E71" i="15"/>
  <c r="C71" i="15" s="1"/>
  <c r="D71" i="15" s="1"/>
  <c r="E70" i="15"/>
  <c r="C70" i="15" s="1"/>
  <c r="D70" i="15" s="1"/>
  <c r="E69" i="15"/>
  <c r="C69" i="15"/>
  <c r="D69" i="15" s="1"/>
  <c r="E68" i="15"/>
  <c r="D68" i="15"/>
  <c r="C68" i="15"/>
  <c r="E67" i="15"/>
  <c r="C67" i="15" s="1"/>
  <c r="D67" i="15" s="1"/>
  <c r="E66" i="15"/>
  <c r="C66" i="15" s="1"/>
  <c r="D66" i="15" s="1"/>
  <c r="E65" i="15"/>
  <c r="C65" i="15"/>
  <c r="D65" i="15" s="1"/>
  <c r="E64" i="15"/>
  <c r="D64" i="15"/>
  <c r="C64" i="15"/>
  <c r="E63" i="15"/>
  <c r="C63" i="15" s="1"/>
  <c r="D63" i="15" s="1"/>
  <c r="E62" i="15"/>
  <c r="C62" i="15" s="1"/>
  <c r="D62" i="15" s="1"/>
  <c r="E61" i="15"/>
  <c r="C61" i="15"/>
  <c r="D61" i="15" s="1"/>
  <c r="E60" i="15"/>
  <c r="D60" i="15"/>
  <c r="C60" i="15"/>
  <c r="E59" i="15"/>
  <c r="C59" i="15" s="1"/>
  <c r="D59" i="15" s="1"/>
  <c r="E58" i="15"/>
  <c r="C58" i="15" s="1"/>
  <c r="D58" i="15" s="1"/>
  <c r="E57" i="15"/>
  <c r="C57" i="15"/>
  <c r="D57" i="15" s="1"/>
  <c r="E56" i="15"/>
  <c r="D56" i="15"/>
  <c r="C56" i="15"/>
  <c r="E55" i="15"/>
  <c r="C55" i="15" s="1"/>
  <c r="D55" i="15" s="1"/>
  <c r="E54" i="15"/>
  <c r="C54" i="15" s="1"/>
  <c r="D54" i="15" s="1"/>
  <c r="E53" i="15"/>
  <c r="C53" i="15"/>
  <c r="D53" i="15" s="1"/>
  <c r="E52" i="15"/>
  <c r="D52" i="15"/>
  <c r="C52" i="15"/>
  <c r="E51" i="15"/>
  <c r="C51" i="15" s="1"/>
  <c r="D51" i="15" s="1"/>
  <c r="E50" i="15"/>
  <c r="C50" i="15" s="1"/>
  <c r="D50" i="15" s="1"/>
  <c r="E49" i="15"/>
  <c r="C49" i="15"/>
  <c r="D49" i="15" s="1"/>
  <c r="E48" i="15"/>
  <c r="D48" i="15"/>
  <c r="C48" i="15"/>
  <c r="E47" i="15"/>
  <c r="C47" i="15" s="1"/>
  <c r="D47" i="15" s="1"/>
  <c r="E46" i="15"/>
  <c r="C46" i="15" s="1"/>
  <c r="D46" i="15" s="1"/>
  <c r="E45" i="15"/>
  <c r="C45" i="15"/>
  <c r="D45" i="15" s="1"/>
  <c r="E44" i="15"/>
  <c r="D44" i="15"/>
  <c r="C44" i="15"/>
  <c r="E43" i="15"/>
  <c r="C43" i="15" s="1"/>
  <c r="D43" i="15" s="1"/>
  <c r="E42" i="15"/>
  <c r="C42" i="15" s="1"/>
  <c r="D42" i="15" s="1"/>
  <c r="E41" i="15"/>
  <c r="C41" i="15"/>
  <c r="D41" i="15" s="1"/>
  <c r="E40" i="15"/>
  <c r="D40" i="15"/>
  <c r="C40" i="15"/>
  <c r="E39" i="15"/>
  <c r="C39" i="15" s="1"/>
  <c r="D39" i="15" s="1"/>
  <c r="E38" i="15"/>
  <c r="C38" i="15" s="1"/>
  <c r="D38" i="15" s="1"/>
  <c r="E37" i="15"/>
  <c r="C37" i="15"/>
  <c r="D37" i="15" s="1"/>
  <c r="E36" i="15"/>
  <c r="D36" i="15"/>
  <c r="C36" i="15"/>
  <c r="E35" i="15"/>
  <c r="C35" i="15" s="1"/>
  <c r="D35" i="15" s="1"/>
  <c r="E34" i="15"/>
  <c r="C34" i="15" s="1"/>
  <c r="D34" i="15" s="1"/>
  <c r="E33" i="15"/>
  <c r="C33" i="15"/>
  <c r="D33" i="15" s="1"/>
  <c r="E32" i="15"/>
  <c r="D32" i="15"/>
  <c r="C32" i="15"/>
  <c r="E31" i="15"/>
  <c r="C31" i="15" s="1"/>
  <c r="D31" i="15" s="1"/>
  <c r="E30" i="15"/>
  <c r="C30" i="15" s="1"/>
  <c r="D30" i="15" s="1"/>
  <c r="E29" i="15"/>
  <c r="C29" i="15"/>
  <c r="D29" i="15" s="1"/>
  <c r="E28" i="15"/>
  <c r="D28" i="15"/>
  <c r="C28" i="15"/>
  <c r="E27" i="15"/>
  <c r="C27" i="15" s="1"/>
  <c r="D27" i="15" s="1"/>
  <c r="E26" i="15"/>
  <c r="C26" i="15" s="1"/>
  <c r="D26" i="15" s="1"/>
  <c r="E25" i="15"/>
  <c r="C25" i="15"/>
  <c r="D25" i="15" s="1"/>
  <c r="E24" i="15"/>
  <c r="D24" i="15"/>
  <c r="C24" i="15"/>
  <c r="E23" i="15"/>
  <c r="C23" i="15" s="1"/>
  <c r="D23" i="15" s="1"/>
  <c r="E22" i="15"/>
  <c r="C22" i="15" s="1"/>
  <c r="D22" i="15" s="1"/>
  <c r="E21" i="15"/>
  <c r="C21" i="15"/>
  <c r="D21" i="15" s="1"/>
  <c r="E20" i="15"/>
  <c r="D20" i="15"/>
  <c r="C20" i="15"/>
  <c r="E19" i="15"/>
  <c r="C19" i="15" s="1"/>
  <c r="D19" i="15" s="1"/>
  <c r="E18" i="15"/>
  <c r="C18" i="15" s="1"/>
  <c r="D18" i="15" s="1"/>
  <c r="E17" i="15"/>
  <c r="C17" i="15"/>
  <c r="D17" i="15" s="1"/>
  <c r="E16" i="15"/>
  <c r="D16" i="15"/>
  <c r="C16" i="15"/>
  <c r="E15" i="15"/>
  <c r="C15" i="15" s="1"/>
  <c r="D15" i="15" s="1"/>
  <c r="E14" i="15"/>
  <c r="C14" i="15" s="1"/>
  <c r="D14" i="15" s="1"/>
  <c r="E13" i="15"/>
  <c r="C13" i="15"/>
  <c r="D13" i="15" s="1"/>
  <c r="E12" i="15"/>
  <c r="D12" i="15"/>
  <c r="C12" i="15"/>
  <c r="E11" i="15"/>
  <c r="C11" i="15" s="1"/>
  <c r="D11" i="15" s="1"/>
  <c r="E10" i="15"/>
  <c r="C10" i="15" s="1"/>
  <c r="D10" i="15" s="1"/>
  <c r="E9" i="15"/>
  <c r="C9" i="15"/>
  <c r="D9" i="15" s="1"/>
  <c r="E8" i="15"/>
  <c r="D8" i="15"/>
  <c r="C8" i="15"/>
  <c r="E7" i="15"/>
  <c r="C7" i="15" s="1"/>
  <c r="D7" i="15" s="1"/>
  <c r="E6" i="15"/>
  <c r="C6" i="15" s="1"/>
  <c r="D6" i="15" s="1"/>
  <c r="E5" i="15"/>
  <c r="C5" i="15"/>
  <c r="D5" i="15" s="1"/>
  <c r="E4" i="15"/>
  <c r="D4" i="15"/>
  <c r="C4" i="15"/>
  <c r="E3" i="15"/>
  <c r="C3" i="15" s="1"/>
  <c r="D3" i="15" s="1"/>
  <c r="D2" i="15"/>
  <c r="C2" i="15"/>
  <c r="E2" i="15"/>
  <c r="E231" i="21"/>
  <c r="E230" i="21"/>
  <c r="E229" i="21"/>
  <c r="E228" i="21"/>
  <c r="E227" i="21"/>
  <c r="E226" i="21"/>
  <c r="E225" i="21"/>
  <c r="E224" i="21"/>
  <c r="E223" i="21"/>
  <c r="E222" i="21"/>
  <c r="E221" i="21"/>
  <c r="E220" i="21"/>
  <c r="E219" i="21"/>
  <c r="E218" i="21"/>
  <c r="E217" i="21"/>
  <c r="E216" i="21"/>
  <c r="E215" i="21"/>
  <c r="E214" i="21"/>
  <c r="E213" i="21"/>
  <c r="E212" i="21"/>
  <c r="E211" i="21"/>
  <c r="E210" i="21"/>
  <c r="E209" i="21"/>
  <c r="E208" i="21"/>
  <c r="E207" i="21"/>
  <c r="E206" i="21"/>
  <c r="E205" i="21"/>
  <c r="E204" i="21"/>
  <c r="E203" i="21"/>
  <c r="E202" i="21"/>
  <c r="E201" i="21"/>
  <c r="E200" i="21"/>
  <c r="E199" i="21"/>
  <c r="E198" i="21"/>
  <c r="E197" i="21"/>
  <c r="E196" i="21"/>
  <c r="E195" i="21"/>
  <c r="E194" i="21"/>
  <c r="E193" i="21"/>
  <c r="E192" i="21"/>
  <c r="E191" i="21"/>
  <c r="E190" i="21"/>
  <c r="E189" i="21"/>
  <c r="E188" i="21"/>
  <c r="E187" i="21"/>
  <c r="E186" i="21"/>
  <c r="E185" i="21"/>
  <c r="E184" i="21"/>
  <c r="E183" i="21"/>
  <c r="E182" i="21"/>
  <c r="E181" i="21"/>
  <c r="E180" i="21"/>
  <c r="E179" i="21"/>
  <c r="E178" i="21"/>
  <c r="E177" i="21"/>
  <c r="E176" i="21"/>
  <c r="E175" i="21"/>
  <c r="E174" i="21"/>
  <c r="E173" i="21"/>
  <c r="E172" i="21"/>
  <c r="E171" i="21"/>
  <c r="E170" i="21"/>
  <c r="E169" i="21"/>
  <c r="E168" i="21"/>
  <c r="E167" i="21"/>
  <c r="E166" i="21"/>
  <c r="E165" i="21"/>
  <c r="E164" i="21"/>
  <c r="E163" i="21"/>
  <c r="E162" i="21"/>
  <c r="E161" i="21"/>
  <c r="E160" i="21"/>
  <c r="E159" i="21"/>
  <c r="E158" i="21"/>
  <c r="E157" i="21"/>
  <c r="E156" i="21"/>
  <c r="E155" i="21"/>
  <c r="E154" i="21"/>
  <c r="E153" i="21"/>
  <c r="E152" i="21"/>
  <c r="E151" i="21"/>
  <c r="E150" i="21"/>
  <c r="E149" i="21"/>
  <c r="E148" i="21"/>
  <c r="E147" i="21"/>
  <c r="E146" i="21"/>
  <c r="E145" i="21"/>
  <c r="E144" i="21"/>
  <c r="E143" i="21"/>
  <c r="E142" i="21"/>
  <c r="E141" i="21"/>
  <c r="E140" i="21"/>
  <c r="E139" i="21"/>
  <c r="E138" i="21"/>
  <c r="E137" i="21"/>
  <c r="E136" i="21"/>
  <c r="E135" i="21"/>
  <c r="E134" i="21"/>
  <c r="E133" i="21"/>
  <c r="E132" i="21"/>
  <c r="E131" i="21"/>
  <c r="E130" i="21"/>
  <c r="E129" i="21"/>
  <c r="E128" i="21"/>
  <c r="E127" i="21"/>
  <c r="E126" i="21"/>
  <c r="E125" i="21"/>
  <c r="E124" i="21"/>
  <c r="E123" i="21"/>
  <c r="E122" i="21"/>
  <c r="E121" i="21"/>
  <c r="E120" i="21"/>
  <c r="E119" i="21"/>
  <c r="E118" i="21"/>
  <c r="E117" i="21"/>
  <c r="E116" i="21"/>
  <c r="E115" i="21"/>
  <c r="E114" i="21"/>
  <c r="E113" i="21"/>
  <c r="E112" i="21"/>
  <c r="E111" i="21"/>
  <c r="E110" i="21"/>
  <c r="E109" i="21"/>
  <c r="E108" i="21"/>
  <c r="E107" i="21"/>
  <c r="E106" i="21"/>
  <c r="E105" i="21"/>
  <c r="E104" i="21"/>
  <c r="E103" i="21"/>
  <c r="E102" i="21"/>
  <c r="E101" i="21"/>
  <c r="E100" i="21"/>
  <c r="E99" i="21"/>
  <c r="E98" i="21"/>
  <c r="E97" i="21"/>
  <c r="E96" i="21"/>
  <c r="E95" i="21"/>
  <c r="E94" i="21"/>
  <c r="E93" i="21"/>
  <c r="E92" i="21"/>
  <c r="E91" i="21"/>
  <c r="E90" i="21"/>
  <c r="E89" i="21"/>
  <c r="E88" i="21"/>
  <c r="E87" i="21"/>
  <c r="E86" i="21"/>
  <c r="E85" i="21"/>
  <c r="E84" i="21"/>
  <c r="E83" i="21"/>
  <c r="E82" i="21"/>
  <c r="E81" i="21"/>
  <c r="E80" i="21"/>
  <c r="E79" i="21"/>
  <c r="E78" i="21"/>
  <c r="E77" i="21"/>
  <c r="E76" i="21"/>
  <c r="E75" i="21"/>
  <c r="E74" i="21"/>
  <c r="E73" i="21"/>
  <c r="E72" i="21"/>
  <c r="E71" i="21"/>
  <c r="E70" i="21"/>
  <c r="E69" i="21"/>
  <c r="E68" i="21"/>
  <c r="E67" i="21"/>
  <c r="E66" i="21"/>
  <c r="E65" i="21"/>
  <c r="E64" i="21"/>
  <c r="E63" i="21"/>
  <c r="E62" i="21"/>
  <c r="E61" i="21"/>
  <c r="E60" i="21"/>
  <c r="E59" i="21"/>
  <c r="E58" i="21"/>
  <c r="E57" i="21"/>
  <c r="E56" i="21"/>
  <c r="E55" i="21"/>
  <c r="E54" i="21"/>
  <c r="E53" i="21"/>
  <c r="E52" i="21"/>
  <c r="E51" i="21"/>
  <c r="E50" i="21"/>
  <c r="E49" i="21"/>
  <c r="E48" i="21"/>
  <c r="E47" i="21"/>
  <c r="E46" i="21"/>
  <c r="E45" i="21"/>
  <c r="E44" i="21"/>
  <c r="E43" i="21"/>
  <c r="E42" i="21"/>
  <c r="E41" i="21"/>
  <c r="E40" i="21"/>
  <c r="E39" i="21"/>
  <c r="E38" i="21"/>
  <c r="E37" i="21"/>
  <c r="E36" i="21"/>
  <c r="E35" i="21"/>
  <c r="E34" i="21"/>
  <c r="E33" i="21"/>
  <c r="E32" i="21"/>
  <c r="E31" i="21"/>
  <c r="E30" i="21"/>
  <c r="E29" i="21"/>
  <c r="E28" i="21"/>
  <c r="E27" i="21"/>
  <c r="E26" i="21"/>
  <c r="E25" i="21"/>
  <c r="E24" i="21"/>
  <c r="E23" i="21"/>
  <c r="E22" i="21"/>
  <c r="E21" i="21"/>
  <c r="E20" i="21"/>
  <c r="E19" i="21"/>
  <c r="E18" i="21"/>
  <c r="E17" i="21"/>
  <c r="E16" i="21"/>
  <c r="E15" i="21"/>
  <c r="E14" i="21"/>
  <c r="E13" i="21"/>
  <c r="E12" i="21"/>
  <c r="E11" i="21"/>
  <c r="E10" i="21"/>
  <c r="E9" i="21"/>
  <c r="E8" i="21"/>
  <c r="E7" i="21"/>
  <c r="E6" i="21"/>
  <c r="E5" i="21"/>
  <c r="E4" i="21"/>
  <c r="E3" i="21"/>
  <c r="E2" i="21"/>
  <c r="E164" i="19"/>
  <c r="E163" i="19"/>
  <c r="E162" i="19"/>
  <c r="E161" i="19"/>
  <c r="E160" i="19"/>
  <c r="E159" i="19"/>
  <c r="E158" i="19"/>
  <c r="E157" i="19"/>
  <c r="E156" i="19"/>
  <c r="E155" i="19"/>
  <c r="E154" i="19"/>
  <c r="E153" i="19"/>
  <c r="E152" i="19"/>
  <c r="E151" i="19"/>
  <c r="E150" i="19"/>
  <c r="E149" i="19"/>
  <c r="E148" i="19"/>
  <c r="E147" i="19"/>
  <c r="E146" i="19"/>
  <c r="E145" i="19"/>
  <c r="E144" i="19"/>
  <c r="E143" i="19"/>
  <c r="E142" i="19"/>
  <c r="E141" i="19"/>
  <c r="E140" i="19"/>
  <c r="E139" i="19"/>
  <c r="E138" i="19"/>
  <c r="E137" i="19"/>
  <c r="E136" i="19"/>
  <c r="E135" i="19"/>
  <c r="E134" i="19"/>
  <c r="E133" i="19"/>
  <c r="E132" i="19"/>
  <c r="E131" i="19"/>
  <c r="E130" i="19"/>
  <c r="E129" i="19"/>
  <c r="E128" i="19"/>
  <c r="E127" i="19"/>
  <c r="E126" i="19"/>
  <c r="E125" i="19"/>
  <c r="E124" i="19"/>
  <c r="E123" i="19"/>
  <c r="E122" i="19"/>
  <c r="E121" i="19"/>
  <c r="E120" i="19"/>
  <c r="E119" i="19"/>
  <c r="E118" i="19"/>
  <c r="E117" i="19"/>
  <c r="E116" i="19"/>
  <c r="E115" i="19"/>
  <c r="E114" i="19"/>
  <c r="E113" i="19"/>
  <c r="E112" i="19"/>
  <c r="E111" i="19"/>
  <c r="E110" i="19"/>
  <c r="E109" i="19"/>
  <c r="E108" i="19"/>
  <c r="E107" i="19"/>
  <c r="E106" i="19"/>
  <c r="E105" i="19"/>
  <c r="E104" i="19"/>
  <c r="E103" i="19"/>
  <c r="E102" i="19"/>
  <c r="E101" i="19"/>
  <c r="E100" i="19"/>
  <c r="E99" i="19"/>
  <c r="E98" i="19"/>
  <c r="E97" i="19"/>
  <c r="E96" i="19"/>
  <c r="E95" i="19"/>
  <c r="E94" i="19"/>
  <c r="E93" i="19"/>
  <c r="E92" i="19"/>
  <c r="E91" i="19"/>
  <c r="E90" i="19"/>
  <c r="E89" i="19"/>
  <c r="E88" i="19"/>
  <c r="E87" i="19"/>
  <c r="E86" i="19"/>
  <c r="E85" i="19"/>
  <c r="E84" i="19"/>
  <c r="E83" i="19"/>
  <c r="E82" i="19"/>
  <c r="E81" i="19"/>
  <c r="E80" i="19"/>
  <c r="E79" i="19"/>
  <c r="E78" i="19"/>
  <c r="E77" i="19"/>
  <c r="E76" i="19"/>
  <c r="E75" i="19"/>
  <c r="E74" i="19"/>
  <c r="E73" i="19"/>
  <c r="E72" i="19"/>
  <c r="E71" i="19"/>
  <c r="E70" i="19"/>
  <c r="E69" i="19"/>
  <c r="E68" i="19"/>
  <c r="E67" i="19"/>
  <c r="E66" i="19"/>
  <c r="E65" i="19"/>
  <c r="E64" i="19"/>
  <c r="E63" i="19"/>
  <c r="E62" i="19"/>
  <c r="E61" i="19"/>
  <c r="E60" i="19"/>
  <c r="E59" i="19"/>
  <c r="E58" i="19"/>
  <c r="E57" i="19"/>
  <c r="E56" i="19"/>
  <c r="E55" i="19"/>
  <c r="E54" i="19"/>
  <c r="E53" i="19"/>
  <c r="E52" i="19"/>
  <c r="E51" i="19"/>
  <c r="E50" i="19"/>
  <c r="E49" i="19"/>
  <c r="E48" i="19"/>
  <c r="E47" i="19"/>
  <c r="E46" i="19"/>
  <c r="E45" i="19"/>
  <c r="E44" i="19"/>
  <c r="E43" i="19"/>
  <c r="E42" i="19"/>
  <c r="E41" i="19"/>
  <c r="E40" i="19"/>
  <c r="E39" i="19"/>
  <c r="E38" i="19"/>
  <c r="E37" i="19"/>
  <c r="E36" i="19"/>
  <c r="E35" i="19"/>
  <c r="E34" i="19"/>
  <c r="E33" i="19"/>
  <c r="E32" i="19"/>
  <c r="E31" i="19"/>
  <c r="E30" i="19"/>
  <c r="E29" i="19"/>
  <c r="E28" i="19"/>
  <c r="E27" i="19"/>
  <c r="E26" i="19"/>
  <c r="E25" i="19"/>
  <c r="E24" i="19"/>
  <c r="E23" i="19"/>
  <c r="E22" i="19"/>
  <c r="E21" i="19"/>
  <c r="E20" i="19"/>
  <c r="E19" i="19"/>
  <c r="E18" i="19"/>
  <c r="E17" i="19"/>
  <c r="E16" i="19"/>
  <c r="E15" i="19"/>
  <c r="E14" i="19"/>
  <c r="E13" i="19"/>
  <c r="E12" i="19"/>
  <c r="E11" i="19"/>
  <c r="E10" i="19"/>
  <c r="E9" i="19"/>
  <c r="E8" i="19"/>
  <c r="E7" i="19"/>
  <c r="E6" i="19"/>
  <c r="E5" i="19"/>
  <c r="E4" i="19"/>
  <c r="E3" i="19"/>
  <c r="E2" i="19"/>
  <c r="C74" i="24"/>
  <c r="C73" i="24"/>
  <c r="C72" i="24"/>
  <c r="C71" i="24"/>
  <c r="C70" i="24"/>
  <c r="C69" i="24"/>
  <c r="C68" i="24"/>
  <c r="C67" i="24"/>
  <c r="C66" i="24"/>
  <c r="C65" i="24"/>
  <c r="C64" i="24"/>
  <c r="C63" i="24"/>
  <c r="C62" i="24"/>
  <c r="C61" i="24"/>
  <c r="C60" i="24"/>
  <c r="C59" i="24"/>
  <c r="C58" i="24"/>
  <c r="C57" i="24"/>
  <c r="C56" i="24"/>
  <c r="C55" i="24"/>
  <c r="C54" i="24"/>
  <c r="C53" i="24"/>
  <c r="C52" i="24"/>
  <c r="C51" i="24"/>
  <c r="C50" i="24"/>
  <c r="C49" i="24"/>
  <c r="C48" i="24"/>
  <c r="C47" i="24"/>
  <c r="C46" i="24"/>
  <c r="C45" i="24"/>
  <c r="C44" i="24"/>
  <c r="C43" i="24"/>
  <c r="C42" i="24"/>
  <c r="C41" i="24"/>
  <c r="C40" i="24"/>
  <c r="C39" i="24"/>
  <c r="C38" i="24"/>
  <c r="C37" i="24"/>
  <c r="C36" i="24"/>
  <c r="C35" i="24"/>
  <c r="C34" i="24"/>
  <c r="C33" i="24"/>
  <c r="C32" i="24"/>
  <c r="C31" i="24"/>
  <c r="C30" i="24"/>
  <c r="C29" i="24"/>
  <c r="C28" i="24"/>
  <c r="C27" i="24"/>
  <c r="C26" i="24"/>
  <c r="C25" i="24"/>
  <c r="C24" i="24"/>
  <c r="C23" i="24"/>
  <c r="C22" i="24"/>
  <c r="C21" i="24"/>
  <c r="C20" i="24"/>
  <c r="C19" i="24"/>
  <c r="C18" i="24"/>
  <c r="C17" i="24"/>
  <c r="C16" i="24"/>
  <c r="C15" i="24"/>
  <c r="C14" i="24"/>
  <c r="C13" i="24"/>
  <c r="C12" i="24"/>
  <c r="C11" i="24"/>
  <c r="C10" i="24"/>
  <c r="C9" i="24"/>
  <c r="C8" i="24"/>
  <c r="C7" i="24"/>
  <c r="C6" i="24"/>
  <c r="C5" i="24"/>
  <c r="C4" i="24"/>
  <c r="C3" i="24"/>
  <c r="C2" i="24"/>
  <c r="E74" i="24"/>
  <c r="E73" i="24"/>
  <c r="E72" i="24"/>
  <c r="E71" i="24"/>
  <c r="E70" i="24"/>
  <c r="E69" i="24"/>
  <c r="E68" i="24"/>
  <c r="E67" i="24"/>
  <c r="E66" i="24"/>
  <c r="E65" i="24"/>
  <c r="E64" i="24"/>
  <c r="E63" i="24"/>
  <c r="E62" i="24"/>
  <c r="E61" i="24"/>
  <c r="E60" i="24"/>
  <c r="E59" i="24"/>
  <c r="E58" i="24"/>
  <c r="E57" i="24"/>
  <c r="E56" i="24"/>
  <c r="E55" i="24"/>
  <c r="E54" i="24"/>
  <c r="E53" i="24"/>
  <c r="E52" i="24"/>
  <c r="E51" i="24"/>
  <c r="E50" i="24"/>
  <c r="E49" i="24"/>
  <c r="E48" i="24"/>
  <c r="E47" i="24"/>
  <c r="E46" i="24"/>
  <c r="E45" i="24"/>
  <c r="E44" i="24"/>
  <c r="E43" i="24"/>
  <c r="E42" i="24"/>
  <c r="E41" i="24"/>
  <c r="E40" i="24"/>
  <c r="E39" i="24"/>
  <c r="E38" i="24"/>
  <c r="E37" i="24"/>
  <c r="E36" i="24"/>
  <c r="E35" i="24"/>
  <c r="E34" i="24"/>
  <c r="E33" i="24"/>
  <c r="E32" i="24"/>
  <c r="E31" i="24"/>
  <c r="E30" i="24"/>
  <c r="E29" i="24"/>
  <c r="E28" i="24"/>
  <c r="E27" i="24"/>
  <c r="E26" i="24"/>
  <c r="E25" i="24"/>
  <c r="E24" i="24"/>
  <c r="E23" i="24"/>
  <c r="E22" i="24"/>
  <c r="E21" i="24"/>
  <c r="E20" i="24"/>
  <c r="E19" i="24"/>
  <c r="E18" i="24"/>
  <c r="E17" i="24"/>
  <c r="E16" i="24"/>
  <c r="E15" i="24"/>
  <c r="E14" i="24"/>
  <c r="E13" i="24"/>
  <c r="E12" i="24"/>
  <c r="E11" i="24"/>
  <c r="E10" i="24"/>
  <c r="E9" i="24"/>
  <c r="E8" i="24"/>
  <c r="E7" i="24"/>
  <c r="E6" i="24"/>
  <c r="E5" i="24"/>
  <c r="E4" i="24"/>
  <c r="E3" i="24"/>
  <c r="E2" i="24"/>
  <c r="D12" i="12"/>
  <c r="D11" i="12"/>
  <c r="D10" i="12"/>
  <c r="D9" i="12"/>
  <c r="D8" i="12"/>
  <c r="D7" i="12"/>
  <c r="D6" i="12"/>
  <c r="D5" i="12"/>
  <c r="D4" i="12"/>
  <c r="D3" i="12"/>
  <c r="D2" i="12"/>
  <c r="C12" i="12"/>
  <c r="C11" i="12"/>
  <c r="C10" i="12"/>
  <c r="C9" i="12"/>
  <c r="C8" i="12"/>
  <c r="C7" i="12"/>
  <c r="C6" i="12"/>
  <c r="C5" i="12"/>
  <c r="C4" i="12"/>
  <c r="C3" i="12"/>
  <c r="C2" i="12"/>
  <c r="E12" i="12"/>
  <c r="E11" i="12"/>
  <c r="E10" i="12"/>
  <c r="E9" i="12"/>
  <c r="E8" i="12"/>
  <c r="E7" i="12"/>
  <c r="E6" i="12"/>
  <c r="E5" i="12"/>
  <c r="E4" i="12"/>
  <c r="E3" i="12"/>
  <c r="E2" i="12"/>
  <c r="C104" i="13"/>
  <c r="C103" i="13"/>
  <c r="C102" i="13"/>
  <c r="C101" i="13"/>
  <c r="C100" i="13"/>
  <c r="C99" i="13"/>
  <c r="C98" i="13"/>
  <c r="C97" i="13"/>
  <c r="D97" i="13" s="1"/>
  <c r="C96" i="13"/>
  <c r="C95" i="13"/>
  <c r="C94" i="13"/>
  <c r="D94" i="13" s="1"/>
  <c r="C93" i="13"/>
  <c r="C92" i="13"/>
  <c r="C91" i="13"/>
  <c r="C90" i="13"/>
  <c r="C89" i="13"/>
  <c r="D89" i="13" s="1"/>
  <c r="C88" i="13"/>
  <c r="C87" i="13"/>
  <c r="C86" i="13"/>
  <c r="C85" i="13"/>
  <c r="C84" i="13"/>
  <c r="C83" i="13"/>
  <c r="C82" i="13"/>
  <c r="C81" i="13"/>
  <c r="D81" i="13" s="1"/>
  <c r="C80" i="13"/>
  <c r="C79" i="13"/>
  <c r="C78" i="13"/>
  <c r="D78" i="13" s="1"/>
  <c r="C77" i="13"/>
  <c r="C76" i="13"/>
  <c r="C75" i="13"/>
  <c r="C74" i="13"/>
  <c r="C73" i="13"/>
  <c r="D73" i="13" s="1"/>
  <c r="C72" i="13"/>
  <c r="C71" i="13"/>
  <c r="C70" i="13"/>
  <c r="C69" i="13"/>
  <c r="C68" i="13"/>
  <c r="C67" i="13"/>
  <c r="C66" i="13"/>
  <c r="C65" i="13"/>
  <c r="D65" i="13" s="1"/>
  <c r="C64" i="13"/>
  <c r="C63" i="13"/>
  <c r="C62" i="13"/>
  <c r="D62" i="13" s="1"/>
  <c r="C61" i="13"/>
  <c r="C60" i="13"/>
  <c r="C59" i="13"/>
  <c r="C58" i="13"/>
  <c r="C57" i="13"/>
  <c r="D57" i="13" s="1"/>
  <c r="C56" i="13"/>
  <c r="C55" i="13"/>
  <c r="C54" i="13"/>
  <c r="C53" i="13"/>
  <c r="C52" i="13"/>
  <c r="C51" i="13"/>
  <c r="C50" i="13"/>
  <c r="C49" i="13"/>
  <c r="D49" i="13" s="1"/>
  <c r="C48" i="13"/>
  <c r="C47" i="13"/>
  <c r="C46" i="13"/>
  <c r="D46" i="13" s="1"/>
  <c r="C45" i="13"/>
  <c r="C44" i="13"/>
  <c r="C43" i="13"/>
  <c r="C42" i="13"/>
  <c r="C41" i="13"/>
  <c r="D41" i="13" s="1"/>
  <c r="C40" i="13"/>
  <c r="C39" i="13"/>
  <c r="C38" i="13"/>
  <c r="C37" i="13"/>
  <c r="C36" i="13"/>
  <c r="C35" i="13"/>
  <c r="C34" i="13"/>
  <c r="C33" i="13"/>
  <c r="D33" i="13" s="1"/>
  <c r="C32" i="13"/>
  <c r="C31" i="13"/>
  <c r="C30" i="13"/>
  <c r="D30" i="13" s="1"/>
  <c r="C29" i="13"/>
  <c r="C28" i="13"/>
  <c r="C27" i="13"/>
  <c r="C26" i="13"/>
  <c r="C25" i="13"/>
  <c r="D25" i="13" s="1"/>
  <c r="C24" i="13"/>
  <c r="C23" i="13"/>
  <c r="C22" i="13"/>
  <c r="C21" i="13"/>
  <c r="C20" i="13"/>
  <c r="C19" i="13"/>
  <c r="C18" i="13"/>
  <c r="C17" i="13"/>
  <c r="D17" i="13" s="1"/>
  <c r="C16" i="13"/>
  <c r="C15" i="13"/>
  <c r="C14" i="13"/>
  <c r="D14" i="13" s="1"/>
  <c r="C13" i="13"/>
  <c r="C12" i="13"/>
  <c r="C11" i="13"/>
  <c r="C10" i="13"/>
  <c r="C9" i="13"/>
  <c r="D9" i="13" s="1"/>
  <c r="C8" i="13"/>
  <c r="C7" i="13"/>
  <c r="C6" i="13"/>
  <c r="C5" i="13"/>
  <c r="C4" i="13"/>
  <c r="C3" i="13"/>
  <c r="C2" i="13"/>
  <c r="D2" i="13" s="1"/>
  <c r="E104" i="13"/>
  <c r="E103" i="13"/>
  <c r="E102" i="13"/>
  <c r="E101" i="13"/>
  <c r="E100" i="13"/>
  <c r="E99" i="13"/>
  <c r="E98" i="13"/>
  <c r="E97" i="13"/>
  <c r="E96" i="13"/>
  <c r="E95" i="13"/>
  <c r="E94" i="13"/>
  <c r="E93" i="13"/>
  <c r="E92" i="13"/>
  <c r="E91" i="13"/>
  <c r="E90" i="13"/>
  <c r="E89" i="13"/>
  <c r="E88" i="13"/>
  <c r="E87" i="13"/>
  <c r="E86" i="13"/>
  <c r="E85" i="13"/>
  <c r="E84" i="13"/>
  <c r="E83" i="13"/>
  <c r="E82" i="13"/>
  <c r="E81" i="13"/>
  <c r="E80" i="13"/>
  <c r="E79" i="13"/>
  <c r="E78" i="13"/>
  <c r="E77" i="13"/>
  <c r="E76" i="13"/>
  <c r="E75" i="13"/>
  <c r="E74" i="13"/>
  <c r="E73" i="13"/>
  <c r="E72" i="13"/>
  <c r="E71" i="13"/>
  <c r="E70" i="13"/>
  <c r="E69" i="13"/>
  <c r="E68" i="13"/>
  <c r="E67" i="13"/>
  <c r="E66" i="13"/>
  <c r="E65" i="13"/>
  <c r="E64" i="13"/>
  <c r="E63" i="13"/>
  <c r="E62" i="13"/>
  <c r="E61" i="13"/>
  <c r="E60" i="13"/>
  <c r="E59" i="13"/>
  <c r="E58" i="13"/>
  <c r="E57" i="13"/>
  <c r="E56" i="13"/>
  <c r="E55" i="13"/>
  <c r="E54" i="13"/>
  <c r="E53" i="13"/>
  <c r="E52" i="13"/>
  <c r="E51" i="13"/>
  <c r="E50" i="13"/>
  <c r="E49" i="13"/>
  <c r="E48" i="13"/>
  <c r="E47" i="13"/>
  <c r="E46" i="13"/>
  <c r="E45" i="13"/>
  <c r="E44" i="13"/>
  <c r="E43" i="13"/>
  <c r="E42" i="13"/>
  <c r="E41" i="13"/>
  <c r="E40" i="13"/>
  <c r="E39" i="13"/>
  <c r="E38" i="13"/>
  <c r="E37" i="13"/>
  <c r="E36" i="13"/>
  <c r="E35" i="13"/>
  <c r="E34" i="13"/>
  <c r="E33" i="13"/>
  <c r="E32" i="13"/>
  <c r="E31" i="13"/>
  <c r="E30" i="13"/>
  <c r="E29" i="13"/>
  <c r="E28" i="13"/>
  <c r="E27" i="13"/>
  <c r="E26" i="13"/>
  <c r="E25" i="13"/>
  <c r="E24" i="13"/>
  <c r="E23" i="13"/>
  <c r="E22" i="13"/>
  <c r="E21" i="13"/>
  <c r="E20" i="13"/>
  <c r="E19" i="13"/>
  <c r="E18" i="13"/>
  <c r="E17" i="13"/>
  <c r="E16" i="13"/>
  <c r="E15" i="13"/>
  <c r="E14" i="13"/>
  <c r="E13" i="13"/>
  <c r="E12" i="13"/>
  <c r="E11" i="13"/>
  <c r="E10" i="13"/>
  <c r="E9" i="13"/>
  <c r="E8" i="13"/>
  <c r="E7" i="13"/>
  <c r="E6" i="13"/>
  <c r="E5" i="13"/>
  <c r="E4" i="13"/>
  <c r="E3" i="13"/>
  <c r="E2" i="13"/>
  <c r="D26" i="20"/>
  <c r="D25" i="20"/>
  <c r="D24" i="20"/>
  <c r="D23" i="20"/>
  <c r="D22" i="20"/>
  <c r="D21" i="20"/>
  <c r="D20" i="20"/>
  <c r="D19" i="20"/>
  <c r="D18" i="20"/>
  <c r="D17" i="20"/>
  <c r="D16" i="20"/>
  <c r="D15" i="20"/>
  <c r="D14" i="20"/>
  <c r="D13" i="20"/>
  <c r="D12" i="20"/>
  <c r="D11" i="20"/>
  <c r="D10" i="20"/>
  <c r="D9" i="20"/>
  <c r="D8" i="20"/>
  <c r="D7" i="20"/>
  <c r="D6" i="20"/>
  <c r="D5" i="20"/>
  <c r="D4" i="20"/>
  <c r="D3" i="20"/>
  <c r="D2" i="20"/>
  <c r="C26" i="20"/>
  <c r="C25" i="20"/>
  <c r="C24" i="20"/>
  <c r="C23" i="20"/>
  <c r="C22" i="20"/>
  <c r="C21" i="20"/>
  <c r="C20" i="20"/>
  <c r="C19" i="20"/>
  <c r="C18" i="20"/>
  <c r="C17" i="20"/>
  <c r="C16" i="20"/>
  <c r="C15" i="20"/>
  <c r="C14" i="20"/>
  <c r="C13" i="20"/>
  <c r="C12" i="20"/>
  <c r="C11" i="20"/>
  <c r="C10" i="20"/>
  <c r="C9" i="20"/>
  <c r="C8" i="20"/>
  <c r="C7" i="20"/>
  <c r="C6" i="20"/>
  <c r="C5" i="20"/>
  <c r="C4" i="20"/>
  <c r="C3" i="20"/>
  <c r="C2" i="20"/>
  <c r="E26" i="20"/>
  <c r="E25" i="20"/>
  <c r="E24" i="20"/>
  <c r="E23" i="20"/>
  <c r="E22" i="20"/>
  <c r="E21" i="20"/>
  <c r="E20" i="20"/>
  <c r="E19" i="20"/>
  <c r="E18" i="20"/>
  <c r="E17" i="20"/>
  <c r="E16" i="20"/>
  <c r="E15" i="20"/>
  <c r="E14" i="20"/>
  <c r="E13" i="20"/>
  <c r="E12" i="20"/>
  <c r="E11" i="20"/>
  <c r="E10" i="20"/>
  <c r="E9" i="20"/>
  <c r="E8" i="20"/>
  <c r="E7" i="20"/>
  <c r="E6" i="20"/>
  <c r="E5" i="20"/>
  <c r="E4" i="20"/>
  <c r="E3" i="20"/>
  <c r="E2" i="20"/>
  <c r="D104" i="13"/>
  <c r="D102" i="13"/>
  <c r="D101" i="13"/>
  <c r="D100" i="13"/>
  <c r="D96" i="13"/>
  <c r="D93" i="13"/>
  <c r="D88" i="13"/>
  <c r="D86" i="13"/>
  <c r="D85" i="13"/>
  <c r="D84" i="13"/>
  <c r="D80" i="13"/>
  <c r="D77" i="13"/>
  <c r="D72" i="13"/>
  <c r="D70" i="13"/>
  <c r="D69" i="13"/>
  <c r="D68" i="13"/>
  <c r="D64" i="13"/>
  <c r="D61" i="13"/>
  <c r="D56" i="13"/>
  <c r="D54" i="13"/>
  <c r="D53" i="13"/>
  <c r="D52" i="13"/>
  <c r="D48" i="13"/>
  <c r="D45" i="13"/>
  <c r="D40" i="13"/>
  <c r="D38" i="13"/>
  <c r="D37" i="13"/>
  <c r="D36" i="13"/>
  <c r="D32" i="13"/>
  <c r="D29" i="13"/>
  <c r="D24" i="13"/>
  <c r="D22" i="13"/>
  <c r="D21" i="13"/>
  <c r="D20" i="13"/>
  <c r="D16" i="13"/>
  <c r="D13" i="13"/>
  <c r="D8" i="13"/>
  <c r="D6" i="13"/>
  <c r="D5" i="13"/>
  <c r="D4" i="13"/>
  <c r="D103" i="13"/>
  <c r="D99" i="13"/>
  <c r="D98" i="13"/>
  <c r="D95" i="13"/>
  <c r="D92" i="13"/>
  <c r="D91" i="13"/>
  <c r="D90" i="13"/>
  <c r="D87" i="13"/>
  <c r="D83" i="13"/>
  <c r="D82" i="13"/>
  <c r="D79" i="13"/>
  <c r="D76" i="13"/>
  <c r="D75" i="13"/>
  <c r="D74" i="13"/>
  <c r="D71" i="13"/>
  <c r="D67" i="13"/>
  <c r="D66" i="13"/>
  <c r="D63" i="13"/>
  <c r="D60" i="13"/>
  <c r="D59" i="13"/>
  <c r="D58" i="13"/>
  <c r="D55" i="13"/>
  <c r="D51" i="13"/>
  <c r="D50" i="13"/>
  <c r="D47" i="13"/>
  <c r="D44" i="13"/>
  <c r="D43" i="13"/>
  <c r="D42" i="13"/>
  <c r="D39" i="13"/>
  <c r="D35" i="13"/>
  <c r="D34" i="13"/>
  <c r="D31" i="13"/>
  <c r="D28" i="13"/>
  <c r="D27" i="13"/>
  <c r="D26" i="13"/>
  <c r="D23" i="13"/>
  <c r="D19" i="13"/>
  <c r="D18" i="13"/>
  <c r="D15" i="13"/>
  <c r="D12" i="13"/>
  <c r="D11" i="13"/>
  <c r="D10" i="13"/>
  <c r="D7" i="13"/>
  <c r="D3" i="13"/>
  <c r="D168" i="21" l="1"/>
  <c r="C222" i="21"/>
  <c r="D222" i="21" s="1"/>
  <c r="C206" i="21"/>
  <c r="D206" i="21" s="1"/>
  <c r="C231" i="21"/>
  <c r="D231" i="21" s="1"/>
  <c r="C230" i="21"/>
  <c r="D230" i="21" s="1"/>
  <c r="C229" i="21"/>
  <c r="D229" i="21" s="1"/>
  <c r="C228" i="21"/>
  <c r="D228" i="21" s="1"/>
  <c r="C227" i="21"/>
  <c r="D227" i="21" s="1"/>
  <c r="C226" i="21"/>
  <c r="D226" i="21" s="1"/>
  <c r="C225" i="21"/>
  <c r="D225" i="21" s="1"/>
  <c r="C224" i="21"/>
  <c r="D224" i="21" s="1"/>
  <c r="C223" i="21"/>
  <c r="D223" i="21" s="1"/>
  <c r="C221" i="21"/>
  <c r="D221" i="21" s="1"/>
  <c r="C220" i="21"/>
  <c r="D220" i="21" s="1"/>
  <c r="C219" i="21"/>
  <c r="D219" i="21" s="1"/>
  <c r="C218" i="21"/>
  <c r="D218" i="21" s="1"/>
  <c r="C217" i="21"/>
  <c r="D217" i="21" s="1"/>
  <c r="C216" i="21"/>
  <c r="D216" i="21" s="1"/>
  <c r="C215" i="21"/>
  <c r="D215" i="21" s="1"/>
  <c r="C214" i="21"/>
  <c r="D214" i="21" s="1"/>
  <c r="C213" i="21"/>
  <c r="D213" i="21" s="1"/>
  <c r="C212" i="21"/>
  <c r="D212" i="21" s="1"/>
  <c r="C211" i="21"/>
  <c r="D211" i="21" s="1"/>
  <c r="C210" i="21"/>
  <c r="D210" i="21" s="1"/>
  <c r="C209" i="21"/>
  <c r="D209" i="21" s="1"/>
  <c r="C208" i="21"/>
  <c r="D208" i="21" s="1"/>
  <c r="C207" i="21"/>
  <c r="D207" i="21" s="1"/>
  <c r="C205" i="21"/>
  <c r="D205" i="21" s="1"/>
  <c r="C204" i="21"/>
  <c r="D204" i="21" s="1"/>
  <c r="C203" i="21"/>
  <c r="D203" i="21" s="1"/>
  <c r="C202" i="21"/>
  <c r="D202" i="21" s="1"/>
  <c r="C201" i="21"/>
  <c r="D201" i="21" s="1"/>
  <c r="C200" i="21"/>
  <c r="D200" i="21" s="1"/>
  <c r="C199" i="21"/>
  <c r="D199" i="21" s="1"/>
  <c r="C198" i="21"/>
  <c r="D198" i="21" s="1"/>
  <c r="C197" i="21"/>
  <c r="D197" i="21" s="1"/>
  <c r="C196" i="21"/>
  <c r="D196" i="21" s="1"/>
  <c r="C195" i="21"/>
  <c r="D195" i="21" s="1"/>
  <c r="C194" i="21"/>
  <c r="D194" i="21" s="1"/>
  <c r="C193" i="21"/>
  <c r="D193" i="21" s="1"/>
  <c r="C192" i="21"/>
  <c r="D192" i="21" s="1"/>
  <c r="C191" i="21"/>
  <c r="D191" i="21" s="1"/>
  <c r="C190" i="21"/>
  <c r="D190" i="21" s="1"/>
  <c r="C189" i="21"/>
  <c r="D189" i="21" s="1"/>
  <c r="C188" i="21"/>
  <c r="D188" i="21" s="1"/>
  <c r="C187" i="21"/>
  <c r="D187" i="21" s="1"/>
  <c r="C186" i="21"/>
  <c r="D186" i="21" s="1"/>
  <c r="C185" i="21"/>
  <c r="D185" i="21" s="1"/>
  <c r="C184" i="21"/>
  <c r="D184" i="21" s="1"/>
  <c r="C183" i="21"/>
  <c r="D183" i="21" s="1"/>
  <c r="C182" i="21"/>
  <c r="D182" i="21" s="1"/>
  <c r="C181" i="21"/>
  <c r="D181" i="21" s="1"/>
  <c r="C180" i="21"/>
  <c r="D180" i="21" s="1"/>
  <c r="C179" i="21"/>
  <c r="D179" i="21" s="1"/>
  <c r="C178" i="21"/>
  <c r="D178" i="21" s="1"/>
  <c r="C177" i="21"/>
  <c r="D177" i="21" s="1"/>
  <c r="C176" i="21"/>
  <c r="D176" i="21" s="1"/>
  <c r="C175" i="21"/>
  <c r="D175" i="21" s="1"/>
  <c r="C174" i="21"/>
  <c r="D174" i="21" s="1"/>
  <c r="C173" i="21"/>
  <c r="D173" i="21" s="1"/>
  <c r="C172" i="21"/>
  <c r="D172" i="21" s="1"/>
  <c r="C171" i="21"/>
  <c r="D171" i="21" s="1"/>
  <c r="C170" i="21"/>
  <c r="D170" i="21" s="1"/>
  <c r="C169" i="21"/>
  <c r="D169" i="21" s="1"/>
  <c r="C168" i="21"/>
  <c r="C167" i="21"/>
  <c r="D167" i="21" s="1"/>
  <c r="C166" i="21"/>
  <c r="D166" i="21" s="1"/>
  <c r="C165" i="21"/>
  <c r="D165" i="21" s="1"/>
  <c r="C164" i="21"/>
  <c r="D164" i="21" s="1"/>
  <c r="C163" i="21"/>
  <c r="D163" i="21" s="1"/>
  <c r="C162" i="21"/>
  <c r="D162" i="21" s="1"/>
  <c r="C161" i="21"/>
  <c r="D161" i="21" s="1"/>
  <c r="C160" i="21"/>
  <c r="D160" i="21" s="1"/>
  <c r="C159" i="21"/>
  <c r="D159" i="21" s="1"/>
  <c r="C158" i="21"/>
  <c r="D158" i="21" s="1"/>
  <c r="C157" i="21"/>
  <c r="D157" i="21" s="1"/>
  <c r="C156" i="21"/>
  <c r="D156" i="21" s="1"/>
  <c r="C155" i="21"/>
  <c r="D155" i="21" s="1"/>
  <c r="C154" i="21"/>
  <c r="D154" i="21" s="1"/>
  <c r="C153" i="21"/>
  <c r="D153" i="21" s="1"/>
  <c r="C152" i="21"/>
  <c r="D152" i="21" s="1"/>
  <c r="C151" i="21"/>
  <c r="D151" i="21" s="1"/>
  <c r="C150" i="21"/>
  <c r="D150" i="21" s="1"/>
  <c r="C149" i="21"/>
  <c r="D149" i="21" s="1"/>
  <c r="C148" i="21"/>
  <c r="D148" i="21" s="1"/>
  <c r="C147" i="21"/>
  <c r="D147" i="21" s="1"/>
  <c r="C146" i="21"/>
  <c r="D146" i="21" s="1"/>
  <c r="C145" i="21"/>
  <c r="D145" i="21" s="1"/>
  <c r="C144" i="21"/>
  <c r="D144" i="21" s="1"/>
  <c r="C143" i="21"/>
  <c r="D143" i="21" s="1"/>
  <c r="C142" i="21"/>
  <c r="D142" i="21" s="1"/>
  <c r="C141" i="21"/>
  <c r="D141" i="21" s="1"/>
  <c r="C140" i="21"/>
  <c r="D140" i="21" s="1"/>
  <c r="C139" i="21"/>
  <c r="D139" i="21" s="1"/>
  <c r="C138" i="21"/>
  <c r="D138" i="21" s="1"/>
  <c r="C137" i="21"/>
  <c r="D137" i="21" s="1"/>
  <c r="C136" i="21"/>
  <c r="D136" i="21" s="1"/>
  <c r="C135" i="21"/>
  <c r="D135" i="21" s="1"/>
  <c r="C134" i="21"/>
  <c r="D134" i="21" s="1"/>
  <c r="C133" i="21"/>
  <c r="D133" i="21" s="1"/>
  <c r="C132" i="21"/>
  <c r="D132" i="21" s="1"/>
  <c r="C131" i="21"/>
  <c r="D131" i="21" s="1"/>
  <c r="C130" i="21"/>
  <c r="D130" i="21" s="1"/>
  <c r="C129" i="21"/>
  <c r="D129" i="21" s="1"/>
  <c r="C128" i="21"/>
  <c r="D128" i="21" s="1"/>
  <c r="C127" i="21"/>
  <c r="D127" i="21" s="1"/>
  <c r="C126" i="21"/>
  <c r="D126" i="21" s="1"/>
  <c r="C125" i="21"/>
  <c r="D125" i="21" s="1"/>
  <c r="C124" i="21"/>
  <c r="D124" i="21" s="1"/>
  <c r="C123" i="21"/>
  <c r="D123" i="21" s="1"/>
  <c r="C122" i="21"/>
  <c r="D122" i="21" s="1"/>
  <c r="C121" i="21"/>
  <c r="D121" i="21" s="1"/>
  <c r="C120" i="21"/>
  <c r="D120" i="21" s="1"/>
  <c r="C119" i="21"/>
  <c r="D119" i="21" s="1"/>
  <c r="C118" i="21"/>
  <c r="D118" i="21" s="1"/>
  <c r="C117" i="21"/>
  <c r="D117" i="21" s="1"/>
  <c r="C116" i="21"/>
  <c r="D116" i="21" s="1"/>
  <c r="C115" i="21"/>
  <c r="D115" i="21" s="1"/>
  <c r="C114" i="21"/>
  <c r="D114" i="21" s="1"/>
  <c r="C113" i="21"/>
  <c r="D113" i="21" s="1"/>
  <c r="C112" i="21"/>
  <c r="D112" i="21" s="1"/>
  <c r="C111" i="21"/>
  <c r="D111" i="21" s="1"/>
  <c r="C110" i="21"/>
  <c r="D110" i="21" s="1"/>
  <c r="C109" i="21"/>
  <c r="D109" i="21" s="1"/>
  <c r="C108" i="21"/>
  <c r="D108" i="21" s="1"/>
  <c r="C107" i="21"/>
  <c r="D107" i="21" s="1"/>
  <c r="C106" i="21"/>
  <c r="D106" i="21" s="1"/>
  <c r="C105" i="21"/>
  <c r="D105" i="21" s="1"/>
  <c r="C104" i="21"/>
  <c r="D104" i="21" s="1"/>
  <c r="C103" i="21"/>
  <c r="D103" i="21" s="1"/>
  <c r="C102" i="21"/>
  <c r="D102" i="21" s="1"/>
  <c r="C101" i="21"/>
  <c r="D101" i="21" s="1"/>
  <c r="C100" i="21"/>
  <c r="D100" i="21" s="1"/>
  <c r="C99" i="21"/>
  <c r="D99" i="21" s="1"/>
  <c r="C98" i="21"/>
  <c r="D98" i="21" s="1"/>
  <c r="C97" i="21"/>
  <c r="D97" i="21" s="1"/>
  <c r="C96" i="21"/>
  <c r="D96" i="21" s="1"/>
  <c r="C95" i="21"/>
  <c r="D95" i="21" s="1"/>
  <c r="C94" i="21"/>
  <c r="D94" i="21" s="1"/>
  <c r="C93" i="21"/>
  <c r="D93" i="21" s="1"/>
  <c r="C92" i="21"/>
  <c r="D92" i="21" s="1"/>
  <c r="C91" i="21"/>
  <c r="D91" i="21" s="1"/>
  <c r="C90" i="21"/>
  <c r="D90" i="21" s="1"/>
  <c r="C89" i="21"/>
  <c r="D89" i="21" s="1"/>
  <c r="C88" i="21"/>
  <c r="D88" i="21" s="1"/>
  <c r="C87" i="21"/>
  <c r="D87" i="21" s="1"/>
  <c r="C86" i="21"/>
  <c r="D86" i="21" s="1"/>
  <c r="C85" i="21"/>
  <c r="D85" i="21" s="1"/>
  <c r="C84" i="21"/>
  <c r="D84" i="21" s="1"/>
  <c r="C83" i="21"/>
  <c r="D83" i="21" s="1"/>
  <c r="C82" i="21"/>
  <c r="D82" i="21" s="1"/>
  <c r="C81" i="21"/>
  <c r="D81" i="21" s="1"/>
  <c r="C80" i="21"/>
  <c r="D80" i="21" s="1"/>
  <c r="C79" i="21"/>
  <c r="D79" i="21" s="1"/>
  <c r="C78" i="21"/>
  <c r="D78" i="21" s="1"/>
  <c r="C77" i="21"/>
  <c r="D77" i="21" s="1"/>
  <c r="C76" i="21"/>
  <c r="D76" i="21" s="1"/>
  <c r="C75" i="21"/>
  <c r="D75" i="21" s="1"/>
  <c r="C74" i="21"/>
  <c r="D74" i="21" s="1"/>
  <c r="C73" i="21"/>
  <c r="D73" i="21" s="1"/>
  <c r="C72" i="21"/>
  <c r="D72" i="21" s="1"/>
  <c r="C71" i="21"/>
  <c r="D71" i="21" s="1"/>
  <c r="C70" i="21"/>
  <c r="D70" i="21" s="1"/>
  <c r="C69" i="21"/>
  <c r="D69" i="21" s="1"/>
  <c r="C68" i="21"/>
  <c r="D68" i="21" s="1"/>
  <c r="C67" i="21"/>
  <c r="D67" i="21" s="1"/>
  <c r="C66" i="21"/>
  <c r="D66" i="21" s="1"/>
  <c r="C65" i="21"/>
  <c r="D65" i="21" s="1"/>
  <c r="C64" i="21"/>
  <c r="D64" i="21" s="1"/>
  <c r="C63" i="21"/>
  <c r="D63" i="21" s="1"/>
  <c r="C62" i="21"/>
  <c r="D62" i="21" s="1"/>
  <c r="C61" i="21"/>
  <c r="D61" i="21" s="1"/>
  <c r="C60" i="21"/>
  <c r="D60" i="21" s="1"/>
  <c r="C59" i="21"/>
  <c r="D59" i="21" s="1"/>
  <c r="C58" i="21"/>
  <c r="D58" i="21" s="1"/>
  <c r="C57" i="21"/>
  <c r="D57" i="21" s="1"/>
  <c r="C56" i="21"/>
  <c r="D56" i="21" s="1"/>
  <c r="C55" i="21"/>
  <c r="D55" i="21" s="1"/>
  <c r="C54" i="21"/>
  <c r="D54" i="21" s="1"/>
  <c r="C53" i="21"/>
  <c r="D53" i="21" s="1"/>
  <c r="C52" i="21"/>
  <c r="D52" i="21" s="1"/>
  <c r="C51" i="21"/>
  <c r="D51" i="21" s="1"/>
  <c r="C50" i="21"/>
  <c r="D50" i="21" s="1"/>
  <c r="C49" i="21"/>
  <c r="D49" i="21" s="1"/>
  <c r="C48" i="21"/>
  <c r="D48" i="21" s="1"/>
  <c r="C47" i="21"/>
  <c r="D47" i="21" s="1"/>
  <c r="C46" i="21"/>
  <c r="D46" i="21" s="1"/>
  <c r="C45" i="21"/>
  <c r="D45" i="21" s="1"/>
  <c r="C44" i="21"/>
  <c r="D44" i="21" s="1"/>
  <c r="C43" i="21"/>
  <c r="D43" i="21" s="1"/>
  <c r="C42" i="21"/>
  <c r="D42" i="21" s="1"/>
  <c r="C41" i="21"/>
  <c r="D41" i="21" s="1"/>
  <c r="C40" i="21"/>
  <c r="D40" i="21" s="1"/>
  <c r="C39" i="21"/>
  <c r="D39" i="21" s="1"/>
  <c r="C38" i="21"/>
  <c r="D38" i="21" s="1"/>
  <c r="C37" i="21"/>
  <c r="D37" i="21" s="1"/>
  <c r="C36" i="21"/>
  <c r="D36" i="21" s="1"/>
  <c r="C35" i="21"/>
  <c r="D35" i="21" s="1"/>
  <c r="C34" i="21"/>
  <c r="D34" i="21" s="1"/>
  <c r="C33" i="21"/>
  <c r="D33" i="21" s="1"/>
  <c r="C32" i="21"/>
  <c r="D32" i="21" s="1"/>
  <c r="C31" i="21"/>
  <c r="D31" i="21" s="1"/>
  <c r="C30" i="21"/>
  <c r="D30" i="21" s="1"/>
  <c r="C29" i="21"/>
  <c r="D29" i="21" s="1"/>
  <c r="C28" i="21"/>
  <c r="D28" i="21" s="1"/>
  <c r="C27" i="21"/>
  <c r="D27" i="21" s="1"/>
  <c r="C26" i="21"/>
  <c r="D26" i="21" s="1"/>
  <c r="C25" i="21"/>
  <c r="D25" i="21" s="1"/>
  <c r="C24" i="21"/>
  <c r="D24" i="21" s="1"/>
  <c r="C23" i="21"/>
  <c r="D23" i="21" s="1"/>
  <c r="C22" i="21"/>
  <c r="D22" i="21" s="1"/>
  <c r="C21" i="21"/>
  <c r="D21" i="21" s="1"/>
  <c r="C20" i="21"/>
  <c r="D20" i="21" s="1"/>
  <c r="C19" i="21"/>
  <c r="D19" i="21" s="1"/>
  <c r="C18" i="21"/>
  <c r="D18" i="21" s="1"/>
  <c r="C17" i="21"/>
  <c r="D17" i="21" s="1"/>
  <c r="C16" i="21"/>
  <c r="D16" i="21" s="1"/>
  <c r="C15" i="21"/>
  <c r="D15" i="21" s="1"/>
  <c r="C14" i="21"/>
  <c r="D14" i="21" s="1"/>
  <c r="C13" i="21"/>
  <c r="D13" i="21" s="1"/>
  <c r="C12" i="21"/>
  <c r="D12" i="21" s="1"/>
  <c r="C11" i="21"/>
  <c r="D11" i="21" s="1"/>
  <c r="C10" i="21"/>
  <c r="D10" i="21" s="1"/>
  <c r="C9" i="21"/>
  <c r="D9" i="21" s="1"/>
  <c r="C8" i="21"/>
  <c r="D8" i="21" s="1"/>
  <c r="C7" i="21"/>
  <c r="D7" i="21" s="1"/>
  <c r="C6" i="21"/>
  <c r="D6" i="21" s="1"/>
  <c r="C5" i="21"/>
  <c r="D5" i="21" s="1"/>
  <c r="C4" i="21"/>
  <c r="D4" i="21" s="1"/>
  <c r="C3" i="21"/>
  <c r="D3" i="21" s="1"/>
  <c r="C2" i="21"/>
  <c r="D2" i="21" s="1"/>
  <c r="C163" i="19"/>
  <c r="D163" i="19" s="1"/>
  <c r="C159" i="19"/>
  <c r="D159" i="19" s="1"/>
  <c r="C155" i="19"/>
  <c r="D155" i="19" s="1"/>
  <c r="C151" i="19"/>
  <c r="C147" i="19"/>
  <c r="D147" i="19" s="1"/>
  <c r="C143" i="19"/>
  <c r="D143" i="19" s="1"/>
  <c r="C139" i="19"/>
  <c r="D139" i="19" s="1"/>
  <c r="C135" i="19"/>
  <c r="D135" i="19" s="1"/>
  <c r="C131" i="19"/>
  <c r="D131" i="19" s="1"/>
  <c r="C127" i="19"/>
  <c r="D127" i="19" s="1"/>
  <c r="C123" i="19"/>
  <c r="D123" i="19" s="1"/>
  <c r="C119" i="19"/>
  <c r="D119" i="19" s="1"/>
  <c r="C115" i="19"/>
  <c r="C111" i="19"/>
  <c r="D111" i="19" s="1"/>
  <c r="C107" i="19"/>
  <c r="C103" i="19"/>
  <c r="D103" i="19" s="1"/>
  <c r="C99" i="19"/>
  <c r="D99" i="19" s="1"/>
  <c r="C95" i="19"/>
  <c r="D95" i="19" s="1"/>
  <c r="C91" i="19"/>
  <c r="D91" i="19" s="1"/>
  <c r="C87" i="19"/>
  <c r="C83" i="19"/>
  <c r="D83" i="19" s="1"/>
  <c r="C79" i="19"/>
  <c r="D79" i="19" s="1"/>
  <c r="C75" i="19"/>
  <c r="D75" i="19" s="1"/>
  <c r="C71" i="19"/>
  <c r="D71" i="19" s="1"/>
  <c r="C67" i="19"/>
  <c r="D67" i="19" s="1"/>
  <c r="C63" i="19"/>
  <c r="D63" i="19" s="1"/>
  <c r="C59" i="19"/>
  <c r="D59" i="19" s="1"/>
  <c r="C55" i="19"/>
  <c r="D55" i="19" s="1"/>
  <c r="C51" i="19"/>
  <c r="D51" i="19" s="1"/>
  <c r="C47" i="19"/>
  <c r="D47" i="19" s="1"/>
  <c r="C43" i="19"/>
  <c r="C39" i="19"/>
  <c r="D39" i="19" s="1"/>
  <c r="C35" i="19"/>
  <c r="D35" i="19" s="1"/>
  <c r="C31" i="19"/>
  <c r="D31" i="19" s="1"/>
  <c r="C27" i="19"/>
  <c r="D27" i="19" s="1"/>
  <c r="C23" i="19"/>
  <c r="C19" i="19"/>
  <c r="D19" i="19" s="1"/>
  <c r="C15" i="19"/>
  <c r="D15" i="19" s="1"/>
  <c r="C11" i="19"/>
  <c r="D11" i="19" s="1"/>
  <c r="C7" i="19"/>
  <c r="D7" i="19" s="1"/>
  <c r="C3" i="19"/>
  <c r="D3" i="19" s="1"/>
  <c r="C164" i="19"/>
  <c r="D164" i="19" s="1"/>
  <c r="C162" i="19"/>
  <c r="D162" i="19" s="1"/>
  <c r="C161" i="19"/>
  <c r="D161" i="19" s="1"/>
  <c r="C160" i="19"/>
  <c r="D160" i="19" s="1"/>
  <c r="C158" i="19"/>
  <c r="D158" i="19" s="1"/>
  <c r="C157" i="19"/>
  <c r="D157" i="19" s="1"/>
  <c r="C156" i="19"/>
  <c r="D156" i="19" s="1"/>
  <c r="C154" i="19"/>
  <c r="D154" i="19" s="1"/>
  <c r="C153" i="19"/>
  <c r="D153" i="19" s="1"/>
  <c r="C152" i="19"/>
  <c r="D152" i="19" s="1"/>
  <c r="C150" i="19"/>
  <c r="D150" i="19" s="1"/>
  <c r="C149" i="19"/>
  <c r="D149" i="19" s="1"/>
  <c r="C148" i="19"/>
  <c r="D148" i="19" s="1"/>
  <c r="C146" i="19"/>
  <c r="D146" i="19" s="1"/>
  <c r="C145" i="19"/>
  <c r="D145" i="19" s="1"/>
  <c r="C144" i="19"/>
  <c r="D144" i="19" s="1"/>
  <c r="C142" i="19"/>
  <c r="D142" i="19" s="1"/>
  <c r="C141" i="19"/>
  <c r="D141" i="19" s="1"/>
  <c r="C140" i="19"/>
  <c r="D140" i="19" s="1"/>
  <c r="C138" i="19"/>
  <c r="D138" i="19" s="1"/>
  <c r="C137" i="19"/>
  <c r="D137" i="19" s="1"/>
  <c r="C136" i="19"/>
  <c r="D136" i="19" s="1"/>
  <c r="C134" i="19"/>
  <c r="D134" i="19" s="1"/>
  <c r="C133" i="19"/>
  <c r="D133" i="19" s="1"/>
  <c r="C132" i="19"/>
  <c r="D132" i="19" s="1"/>
  <c r="C130" i="19"/>
  <c r="D130" i="19" s="1"/>
  <c r="C129" i="19"/>
  <c r="D129" i="19" s="1"/>
  <c r="C128" i="19"/>
  <c r="D128" i="19" s="1"/>
  <c r="C126" i="19"/>
  <c r="D126" i="19" s="1"/>
  <c r="C125" i="19"/>
  <c r="D125" i="19" s="1"/>
  <c r="C124" i="19"/>
  <c r="D124" i="19" s="1"/>
  <c r="C122" i="19"/>
  <c r="D122" i="19" s="1"/>
  <c r="C121" i="19"/>
  <c r="D121" i="19" s="1"/>
  <c r="C120" i="19"/>
  <c r="D120" i="19" s="1"/>
  <c r="C118" i="19"/>
  <c r="D118" i="19" s="1"/>
  <c r="C117" i="19"/>
  <c r="D117" i="19" s="1"/>
  <c r="C116" i="19"/>
  <c r="D116" i="19" s="1"/>
  <c r="C114" i="19"/>
  <c r="D114" i="19" s="1"/>
  <c r="C113" i="19"/>
  <c r="D113" i="19" s="1"/>
  <c r="C112" i="19"/>
  <c r="D112" i="19" s="1"/>
  <c r="C110" i="19"/>
  <c r="D110" i="19" s="1"/>
  <c r="C109" i="19"/>
  <c r="D109" i="19" s="1"/>
  <c r="C108" i="19"/>
  <c r="D108" i="19" s="1"/>
  <c r="C106" i="19"/>
  <c r="D106" i="19" s="1"/>
  <c r="C105" i="19"/>
  <c r="D105" i="19" s="1"/>
  <c r="C104" i="19"/>
  <c r="D104" i="19" s="1"/>
  <c r="C102" i="19"/>
  <c r="D102" i="19" s="1"/>
  <c r="C101" i="19"/>
  <c r="D101" i="19" s="1"/>
  <c r="C100" i="19"/>
  <c r="D100" i="19" s="1"/>
  <c r="C98" i="19"/>
  <c r="D98" i="19" s="1"/>
  <c r="C97" i="19"/>
  <c r="D97" i="19" s="1"/>
  <c r="C96" i="19"/>
  <c r="D96" i="19" s="1"/>
  <c r="C94" i="19"/>
  <c r="D94" i="19" s="1"/>
  <c r="C93" i="19"/>
  <c r="D93" i="19" s="1"/>
  <c r="C92" i="19"/>
  <c r="D92" i="19" s="1"/>
  <c r="C90" i="19"/>
  <c r="D90" i="19" s="1"/>
  <c r="C89" i="19"/>
  <c r="D89" i="19" s="1"/>
  <c r="C88" i="19"/>
  <c r="D88" i="19" s="1"/>
  <c r="C86" i="19"/>
  <c r="D86" i="19" s="1"/>
  <c r="C85" i="19"/>
  <c r="D85" i="19" s="1"/>
  <c r="C84" i="19"/>
  <c r="D84" i="19" s="1"/>
  <c r="C82" i="19"/>
  <c r="D82" i="19" s="1"/>
  <c r="C81" i="19"/>
  <c r="D81" i="19" s="1"/>
  <c r="C80" i="19"/>
  <c r="D80" i="19" s="1"/>
  <c r="C78" i="19"/>
  <c r="D78" i="19" s="1"/>
  <c r="C77" i="19"/>
  <c r="D77" i="19" s="1"/>
  <c r="C76" i="19"/>
  <c r="D76" i="19" s="1"/>
  <c r="C74" i="19"/>
  <c r="D74" i="19" s="1"/>
  <c r="C73" i="19"/>
  <c r="D73" i="19" s="1"/>
  <c r="C72" i="19"/>
  <c r="D72" i="19" s="1"/>
  <c r="C70" i="19"/>
  <c r="D70" i="19" s="1"/>
  <c r="C69" i="19"/>
  <c r="D69" i="19" s="1"/>
  <c r="C68" i="19"/>
  <c r="D68" i="19" s="1"/>
  <c r="C66" i="19"/>
  <c r="D66" i="19" s="1"/>
  <c r="C65" i="19"/>
  <c r="D65" i="19" s="1"/>
  <c r="C64" i="19"/>
  <c r="D64" i="19" s="1"/>
  <c r="C62" i="19"/>
  <c r="D62" i="19" s="1"/>
  <c r="C61" i="19"/>
  <c r="D61" i="19" s="1"/>
  <c r="C60" i="19"/>
  <c r="D60" i="19" s="1"/>
  <c r="C58" i="19"/>
  <c r="D58" i="19" s="1"/>
  <c r="C57" i="19"/>
  <c r="D57" i="19" s="1"/>
  <c r="C56" i="19"/>
  <c r="D56" i="19" s="1"/>
  <c r="C54" i="19"/>
  <c r="D54" i="19" s="1"/>
  <c r="C53" i="19"/>
  <c r="D53" i="19" s="1"/>
  <c r="C52" i="19"/>
  <c r="D52" i="19" s="1"/>
  <c r="C50" i="19"/>
  <c r="D50" i="19" s="1"/>
  <c r="C49" i="19"/>
  <c r="D49" i="19" s="1"/>
  <c r="C48" i="19"/>
  <c r="D48" i="19" s="1"/>
  <c r="C46" i="19"/>
  <c r="D46" i="19" s="1"/>
  <c r="C45" i="19"/>
  <c r="D45" i="19" s="1"/>
  <c r="C44" i="19"/>
  <c r="D44" i="19" s="1"/>
  <c r="C42" i="19"/>
  <c r="D42" i="19" s="1"/>
  <c r="C41" i="19"/>
  <c r="D41" i="19" s="1"/>
  <c r="C40" i="19"/>
  <c r="D40" i="19" s="1"/>
  <c r="C38" i="19"/>
  <c r="D38" i="19" s="1"/>
  <c r="C37" i="19"/>
  <c r="D37" i="19" s="1"/>
  <c r="C36" i="19"/>
  <c r="D36" i="19" s="1"/>
  <c r="C34" i="19"/>
  <c r="D34" i="19" s="1"/>
  <c r="C33" i="19"/>
  <c r="D33" i="19" s="1"/>
  <c r="C32" i="19"/>
  <c r="D32" i="19" s="1"/>
  <c r="C30" i="19"/>
  <c r="D30" i="19" s="1"/>
  <c r="C29" i="19"/>
  <c r="D29" i="19" s="1"/>
  <c r="C28" i="19"/>
  <c r="D28" i="19" s="1"/>
  <c r="C26" i="19"/>
  <c r="D26" i="19" s="1"/>
  <c r="C25" i="19"/>
  <c r="D25" i="19" s="1"/>
  <c r="C24" i="19"/>
  <c r="D24" i="19" s="1"/>
  <c r="C22" i="19"/>
  <c r="D22" i="19" s="1"/>
  <c r="C21" i="19"/>
  <c r="D21" i="19" s="1"/>
  <c r="C20" i="19"/>
  <c r="D20" i="19" s="1"/>
  <c r="C18" i="19"/>
  <c r="D18" i="19" s="1"/>
  <c r="C17" i="19"/>
  <c r="D17" i="19" s="1"/>
  <c r="C16" i="19"/>
  <c r="D16" i="19" s="1"/>
  <c r="C14" i="19"/>
  <c r="D14" i="19" s="1"/>
  <c r="C13" i="19"/>
  <c r="D13" i="19" s="1"/>
  <c r="C12" i="19"/>
  <c r="D12" i="19" s="1"/>
  <c r="C10" i="19"/>
  <c r="D10" i="19" s="1"/>
  <c r="C9" i="19"/>
  <c r="D9" i="19" s="1"/>
  <c r="C8" i="19"/>
  <c r="D8" i="19" s="1"/>
  <c r="C6" i="19"/>
  <c r="D6" i="19" s="1"/>
  <c r="C5" i="19"/>
  <c r="D5" i="19" s="1"/>
  <c r="C4" i="19"/>
  <c r="D4" i="19" s="1"/>
  <c r="C2" i="19"/>
  <c r="D2" i="19" s="1"/>
  <c r="D151" i="19"/>
  <c r="D115" i="19"/>
  <c r="D107" i="19"/>
  <c r="D87" i="19"/>
  <c r="D43" i="19"/>
  <c r="D23" i="19"/>
  <c r="D74" i="24"/>
  <c r="D73" i="24"/>
  <c r="D72" i="24"/>
  <c r="D71" i="24"/>
  <c r="D70" i="24"/>
  <c r="D69" i="24"/>
  <c r="D68" i="24"/>
  <c r="D67" i="24"/>
  <c r="D66" i="24"/>
  <c r="D65" i="24"/>
  <c r="D64" i="24"/>
  <c r="D63" i="24"/>
  <c r="D62" i="24"/>
  <c r="D61" i="24"/>
  <c r="D60" i="24"/>
  <c r="D59" i="24"/>
  <c r="D58" i="24"/>
  <c r="D57" i="24"/>
  <c r="D56" i="24"/>
  <c r="D55" i="24"/>
  <c r="D54" i="24"/>
  <c r="D53" i="24"/>
  <c r="D52" i="24"/>
  <c r="D51" i="24"/>
  <c r="D50" i="24"/>
  <c r="D49" i="24"/>
  <c r="D48" i="24"/>
  <c r="D47" i="24"/>
  <c r="D46" i="24"/>
  <c r="D45" i="24"/>
  <c r="D44" i="24"/>
  <c r="D43" i="24"/>
  <c r="D42" i="24"/>
  <c r="D41" i="24"/>
  <c r="D40" i="24"/>
  <c r="D39" i="24"/>
  <c r="D38" i="24"/>
  <c r="D37" i="24"/>
  <c r="D36" i="24"/>
  <c r="D35" i="24"/>
  <c r="D34" i="24"/>
  <c r="D33" i="24"/>
  <c r="D32" i="24"/>
  <c r="D31" i="24"/>
  <c r="D30" i="24"/>
  <c r="D29" i="24"/>
  <c r="D28" i="24"/>
  <c r="D27" i="24"/>
  <c r="D26" i="24"/>
  <c r="D25" i="24"/>
  <c r="D24" i="24"/>
  <c r="D23" i="24"/>
  <c r="D22" i="24"/>
  <c r="D21" i="24"/>
  <c r="D20" i="24"/>
  <c r="D19" i="24"/>
  <c r="D18" i="24"/>
  <c r="D17" i="24"/>
  <c r="D16" i="24"/>
  <c r="D15" i="24"/>
  <c r="D14" i="24"/>
  <c r="D13" i="24"/>
  <c r="D12" i="24"/>
  <c r="D11" i="24"/>
  <c r="D10" i="24"/>
  <c r="D9" i="24"/>
  <c r="D8" i="24"/>
  <c r="D7" i="24"/>
  <c r="D6" i="24"/>
  <c r="D5" i="24"/>
  <c r="D4" i="24"/>
  <c r="D3" i="24"/>
  <c r="D2" i="24"/>
  <c r="D2" i="58" l="1"/>
  <c r="D14" i="58"/>
  <c r="D13" i="58"/>
  <c r="D12" i="58"/>
  <c r="D11" i="58"/>
  <c r="D10" i="58"/>
  <c r="D9" i="58"/>
  <c r="D8" i="58"/>
  <c r="D7" i="58"/>
  <c r="D6" i="58"/>
  <c r="D5" i="58"/>
  <c r="D4" i="58"/>
  <c r="D3" i="58"/>
  <c r="C3" i="57"/>
  <c r="C2" i="57"/>
  <c r="D3" i="56"/>
  <c r="D2" i="56"/>
  <c r="D9" i="54"/>
  <c r="D8" i="54"/>
  <c r="D7" i="54"/>
  <c r="D6" i="54"/>
  <c r="D5" i="54"/>
  <c r="D4" i="54"/>
  <c r="D3" i="54"/>
  <c r="D2" i="54"/>
  <c r="D68" i="52"/>
  <c r="D67" i="52"/>
  <c r="D66" i="52"/>
  <c r="D65" i="52"/>
  <c r="D64" i="52"/>
  <c r="D63" i="52"/>
  <c r="D62" i="52"/>
  <c r="D61" i="52"/>
  <c r="D60" i="52"/>
  <c r="D59" i="52"/>
  <c r="D58" i="52"/>
  <c r="D57" i="52"/>
  <c r="D56" i="52"/>
  <c r="D55" i="52"/>
  <c r="D54" i="52"/>
  <c r="D53" i="52"/>
  <c r="D52" i="52"/>
  <c r="D51" i="52"/>
  <c r="D50" i="52"/>
  <c r="D49" i="52"/>
  <c r="D48" i="52"/>
  <c r="D47" i="52"/>
  <c r="D46" i="52"/>
  <c r="D45" i="52"/>
  <c r="D44" i="52"/>
  <c r="D43" i="52"/>
  <c r="D42" i="52"/>
  <c r="D41" i="52"/>
  <c r="D40" i="52"/>
  <c r="D39" i="52"/>
  <c r="D38" i="52"/>
  <c r="D37" i="52"/>
  <c r="D36" i="52"/>
  <c r="D35" i="52"/>
  <c r="D34" i="52"/>
  <c r="D33" i="52"/>
  <c r="D32" i="52"/>
  <c r="D31" i="52"/>
  <c r="D30" i="52"/>
  <c r="D29" i="52"/>
  <c r="D28" i="52"/>
  <c r="D27" i="52"/>
  <c r="D26" i="52"/>
  <c r="D25" i="52"/>
  <c r="D24" i="52"/>
  <c r="D23" i="52"/>
  <c r="D22" i="52"/>
  <c r="D21" i="52"/>
  <c r="D20" i="52"/>
  <c r="D19" i="52"/>
  <c r="D18" i="52"/>
  <c r="D17" i="52"/>
  <c r="D16" i="52"/>
  <c r="D15" i="52"/>
  <c r="D14" i="52"/>
  <c r="D13" i="52"/>
  <c r="D12" i="52"/>
  <c r="D11" i="52"/>
  <c r="D10" i="52"/>
  <c r="D9" i="52"/>
  <c r="D8" i="52"/>
  <c r="D7" i="52"/>
  <c r="D6" i="52"/>
  <c r="D5" i="52"/>
  <c r="D4" i="52"/>
  <c r="D3" i="52"/>
  <c r="D2" i="52"/>
  <c r="C3" i="55"/>
  <c r="C2" i="55"/>
  <c r="C14" i="53"/>
  <c r="C13" i="53"/>
  <c r="C12" i="53"/>
  <c r="C11" i="53"/>
  <c r="C10" i="53"/>
  <c r="C9" i="53"/>
  <c r="C8" i="53"/>
  <c r="C7" i="53"/>
  <c r="C6" i="53"/>
  <c r="C5" i="53"/>
  <c r="C4" i="53"/>
  <c r="C3" i="53"/>
  <c r="C2" i="53"/>
  <c r="C5" i="51"/>
  <c r="C4" i="51"/>
  <c r="C3" i="51"/>
  <c r="C2" i="51"/>
  <c r="D23" i="50" l="1"/>
  <c r="D10" i="49"/>
  <c r="D7" i="17"/>
  <c r="D6" i="17"/>
  <c r="D5" i="17"/>
  <c r="D4" i="17"/>
  <c r="D3" i="17"/>
  <c r="D2" i="17"/>
  <c r="D22" i="50"/>
  <c r="D9" i="49"/>
  <c r="D21" i="50"/>
  <c r="D20" i="50"/>
  <c r="D19" i="50"/>
  <c r="D8" i="49"/>
  <c r="D18" i="50"/>
  <c r="D17" i="50"/>
  <c r="D16" i="50"/>
  <c r="D15" i="50"/>
  <c r="D14" i="50"/>
  <c r="D13" i="50"/>
  <c r="D12" i="50"/>
  <c r="D7" i="49"/>
  <c r="D6" i="49"/>
  <c r="D11" i="50" l="1"/>
  <c r="D10" i="50"/>
  <c r="D9" i="50"/>
  <c r="D5" i="49"/>
  <c r="D8" i="50"/>
  <c r="D7" i="50"/>
  <c r="D6" i="50"/>
  <c r="D4" i="49"/>
  <c r="D3" i="49"/>
  <c r="D5" i="50"/>
  <c r="D4" i="50"/>
  <c r="D3" i="50"/>
  <c r="D2" i="49"/>
  <c r="D2" i="50"/>
  <c r="D11" i="48" l="1"/>
  <c r="D10" i="48"/>
  <c r="D9" i="48"/>
  <c r="D8" i="48"/>
  <c r="D7" i="48"/>
  <c r="D5" i="48"/>
  <c r="D6" i="48"/>
  <c r="D4" i="48"/>
  <c r="D3" i="48"/>
  <c r="D2" i="48"/>
  <c r="C6" i="47"/>
  <c r="C5" i="47"/>
  <c r="C4" i="47"/>
  <c r="C3" i="47"/>
  <c r="C2" i="47"/>
  <c r="D2" i="46"/>
  <c r="C2" i="45"/>
  <c r="D32" i="44" l="1"/>
  <c r="D31" i="44"/>
  <c r="D30" i="44"/>
  <c r="D29" i="44"/>
  <c r="D28" i="44"/>
  <c r="D27" i="44"/>
  <c r="D26" i="44"/>
  <c r="D25" i="44"/>
  <c r="D24" i="44"/>
  <c r="D23" i="44"/>
  <c r="D22" i="44"/>
  <c r="D21" i="44"/>
  <c r="D20" i="44"/>
  <c r="D19" i="44"/>
  <c r="D18" i="44"/>
  <c r="D17" i="44"/>
  <c r="D16" i="44"/>
  <c r="D15" i="44"/>
  <c r="D14" i="44"/>
  <c r="D13" i="44"/>
  <c r="D12" i="44"/>
  <c r="D11" i="44"/>
  <c r="D10" i="44"/>
  <c r="D9" i="44"/>
  <c r="D8" i="44"/>
  <c r="D7" i="44"/>
  <c r="D6" i="44"/>
  <c r="D5" i="44"/>
  <c r="D4" i="44"/>
  <c r="D3" i="44"/>
  <c r="D2" i="44"/>
  <c r="C16" i="43"/>
  <c r="C15" i="43"/>
  <c r="C14" i="43"/>
  <c r="C13" i="43"/>
  <c r="C12" i="43"/>
  <c r="C11" i="43"/>
  <c r="C10" i="43"/>
  <c r="C9" i="43"/>
  <c r="C8" i="43"/>
  <c r="C7" i="43"/>
  <c r="C6" i="43"/>
  <c r="C5" i="43"/>
  <c r="C4" i="43"/>
  <c r="C3" i="43"/>
  <c r="C2" i="43"/>
  <c r="C12" i="40" l="1"/>
  <c r="C11" i="40"/>
  <c r="C10" i="40"/>
  <c r="C9" i="40"/>
  <c r="C8" i="40"/>
  <c r="C7" i="40"/>
  <c r="C6" i="40"/>
  <c r="C5" i="40"/>
  <c r="C4" i="40"/>
  <c r="C3" i="40"/>
  <c r="C2" i="40"/>
  <c r="D12" i="42" l="1"/>
  <c r="D11" i="42"/>
  <c r="D10" i="42"/>
  <c r="D9" i="42"/>
  <c r="D8" i="42"/>
  <c r="D7" i="42"/>
  <c r="D6" i="42"/>
  <c r="D5" i="42"/>
  <c r="D4" i="42"/>
  <c r="D3" i="42"/>
  <c r="D2" i="42"/>
  <c r="C12" i="39" l="1"/>
  <c r="C11" i="39"/>
  <c r="C10" i="39"/>
  <c r="C9" i="39"/>
  <c r="C8" i="39"/>
  <c r="C7" i="39"/>
  <c r="C6" i="39"/>
  <c r="C5" i="39"/>
  <c r="C4" i="39"/>
  <c r="C3" i="39"/>
  <c r="C2" i="39"/>
  <c r="C12" i="38"/>
  <c r="C11" i="38"/>
  <c r="C10" i="38"/>
  <c r="C9" i="38"/>
  <c r="C8" i="38"/>
  <c r="C7" i="38"/>
  <c r="C6" i="38"/>
  <c r="C5" i="38"/>
  <c r="C4" i="38"/>
  <c r="C3" i="38"/>
  <c r="C2" i="38"/>
  <c r="C12" i="37"/>
  <c r="C11" i="37"/>
  <c r="C10" i="37"/>
  <c r="C9" i="37"/>
  <c r="C8" i="37"/>
  <c r="C7" i="37"/>
  <c r="C6" i="37"/>
  <c r="C5" i="37"/>
  <c r="C4" i="37"/>
  <c r="C3" i="37"/>
  <c r="C2" i="37"/>
  <c r="C12" i="36"/>
  <c r="C11" i="36"/>
  <c r="C10" i="36"/>
  <c r="C9" i="36"/>
  <c r="C8" i="36"/>
  <c r="C7" i="36"/>
  <c r="C6" i="36"/>
  <c r="C5" i="36"/>
  <c r="C4" i="36"/>
  <c r="C3" i="36"/>
  <c r="C2" i="36"/>
  <c r="C12" i="35"/>
  <c r="C11" i="35"/>
  <c r="C10" i="35"/>
  <c r="C9" i="35"/>
  <c r="C8" i="35"/>
  <c r="C7" i="35"/>
  <c r="C6" i="35"/>
  <c r="C5" i="35"/>
  <c r="C4" i="35"/>
  <c r="C3" i="35"/>
  <c r="C2" i="35"/>
  <c r="D13" i="34" l="1"/>
  <c r="D12" i="34"/>
  <c r="D11" i="34"/>
  <c r="D10" i="34"/>
  <c r="D9" i="34"/>
  <c r="D8" i="34"/>
  <c r="D7" i="34"/>
  <c r="D6" i="34"/>
  <c r="D5" i="34"/>
  <c r="D4" i="34"/>
  <c r="D3" i="34"/>
  <c r="D2" i="34"/>
  <c r="C11" i="16" l="1"/>
  <c r="C10" i="16"/>
  <c r="C9" i="16"/>
  <c r="C8" i="16"/>
  <c r="C7" i="16"/>
  <c r="C6" i="16"/>
  <c r="C5" i="16"/>
  <c r="C4" i="16"/>
  <c r="C3" i="16"/>
  <c r="C2" i="16"/>
  <c r="C3" i="31"/>
  <c r="C2" i="31"/>
  <c r="C8" i="29"/>
  <c r="C7" i="29"/>
  <c r="C6" i="29"/>
  <c r="C5" i="29"/>
  <c r="C4" i="29"/>
  <c r="C3" i="29"/>
  <c r="C2" i="29"/>
  <c r="C8" i="11" l="1"/>
  <c r="C7" i="11"/>
  <c r="C6" i="11"/>
  <c r="C5" i="11"/>
  <c r="C4" i="11"/>
  <c r="C3" i="11"/>
  <c r="C2" i="11"/>
  <c r="C132" i="9" l="1"/>
  <c r="C131" i="9"/>
  <c r="C130" i="9"/>
  <c r="C118" i="9" l="1"/>
  <c r="C117" i="9"/>
  <c r="C116" i="9"/>
  <c r="C115" i="9"/>
  <c r="C114" i="9"/>
  <c r="C135" i="9" l="1"/>
  <c r="C134" i="9"/>
  <c r="C129" i="9" l="1"/>
  <c r="C128" i="9"/>
  <c r="C127" i="9"/>
  <c r="C136" i="9"/>
  <c r="C133" i="9"/>
  <c r="C126" i="9"/>
  <c r="C125" i="9"/>
  <c r="C124" i="9"/>
  <c r="C123" i="9"/>
  <c r="C122" i="9"/>
  <c r="C121" i="9"/>
  <c r="C120" i="9"/>
  <c r="C119" i="9"/>
  <c r="C113" i="9"/>
  <c r="C112" i="9"/>
  <c r="C111" i="9"/>
  <c r="C110" i="9"/>
  <c r="C109" i="9"/>
  <c r="B5" i="10"/>
  <c r="B4" i="10"/>
  <c r="B3" i="10"/>
  <c r="B2" i="10"/>
  <c r="C97" i="9" l="1"/>
  <c r="C96" i="9"/>
  <c r="C143" i="9"/>
  <c r="C142" i="9"/>
  <c r="C152" i="9"/>
  <c r="C151" i="9"/>
  <c r="C150" i="9"/>
  <c r="C149" i="9"/>
  <c r="C148" i="9"/>
  <c r="C147" i="9"/>
  <c r="C146" i="9"/>
  <c r="C145" i="9"/>
  <c r="C108" i="9"/>
  <c r="C107" i="9"/>
  <c r="C106" i="9"/>
  <c r="C105" i="9"/>
  <c r="C104" i="9"/>
  <c r="C103" i="9"/>
  <c r="C102" i="9"/>
  <c r="C101" i="9"/>
  <c r="C100" i="9"/>
  <c r="C99" i="9"/>
  <c r="C98" i="9"/>
  <c r="C141" i="9"/>
  <c r="C95" i="9"/>
  <c r="C94" i="9"/>
  <c r="C93" i="9"/>
  <c r="C92" i="9"/>
  <c r="C91" i="9"/>
  <c r="C90" i="9"/>
  <c r="C89" i="9"/>
  <c r="C88" i="9"/>
  <c r="C87" i="9"/>
  <c r="C86" i="9"/>
  <c r="C144" i="9"/>
  <c r="C85" i="9"/>
  <c r="C84" i="9"/>
  <c r="C83" i="9"/>
  <c r="C82" i="9"/>
  <c r="C81" i="9"/>
  <c r="C80" i="9"/>
  <c r="C79" i="9"/>
  <c r="C78" i="9"/>
  <c r="C77" i="9"/>
  <c r="C76" i="9"/>
  <c r="C75" i="9"/>
  <c r="C74" i="9"/>
  <c r="C73" i="9"/>
  <c r="C72" i="9"/>
  <c r="C71" i="9"/>
  <c r="C70" i="9"/>
  <c r="C69" i="9"/>
  <c r="C68" i="9"/>
  <c r="C67" i="9"/>
  <c r="C66" i="9"/>
  <c r="C154" i="9"/>
  <c r="C153" i="9"/>
  <c r="C65" i="9"/>
  <c r="C64" i="9"/>
  <c r="C155" i="9"/>
  <c r="C63" i="9"/>
  <c r="C62" i="9"/>
  <c r="C61" i="9"/>
  <c r="C60" i="9"/>
  <c r="C59" i="9"/>
  <c r="C58" i="9"/>
  <c r="C57" i="9"/>
  <c r="C56" i="9"/>
  <c r="C55" i="9"/>
  <c r="C54" i="9"/>
  <c r="C53" i="9"/>
  <c r="C52" i="9"/>
  <c r="C51" i="9"/>
  <c r="C50" i="9"/>
  <c r="C49" i="9"/>
  <c r="C48" i="9"/>
  <c r="C47" i="9"/>
  <c r="C46" i="9"/>
  <c r="C45" i="9"/>
  <c r="C44" i="9"/>
  <c r="C43" i="9"/>
  <c r="C42" i="9"/>
  <c r="C41" i="9"/>
  <c r="C40" i="9"/>
  <c r="C39" i="9"/>
  <c r="C38" i="9"/>
  <c r="C37" i="9"/>
  <c r="C36" i="9"/>
  <c r="C35" i="9"/>
  <c r="C34" i="9"/>
  <c r="C33" i="9"/>
  <c r="C32" i="9"/>
  <c r="C31" i="9"/>
  <c r="C30" i="9"/>
  <c r="C29" i="9"/>
  <c r="C28" i="9"/>
  <c r="C27" i="9"/>
  <c r="C26" i="9"/>
  <c r="C25" i="9"/>
  <c r="C24" i="9"/>
  <c r="C23" i="9"/>
  <c r="C22" i="9"/>
  <c r="C21" i="9"/>
  <c r="C20" i="9"/>
  <c r="C19" i="9"/>
  <c r="C18" i="9"/>
  <c r="C17" i="9"/>
  <c r="C16" i="9"/>
  <c r="C15" i="9"/>
  <c r="C14" i="9"/>
  <c r="C13" i="9"/>
  <c r="C12" i="9"/>
  <c r="C11" i="9"/>
  <c r="C10" i="9"/>
  <c r="C9" i="9"/>
  <c r="C8" i="9"/>
  <c r="C7" i="9"/>
  <c r="C6" i="9"/>
  <c r="C5" i="9"/>
  <c r="C4" i="9"/>
  <c r="C3" i="9"/>
  <c r="C2" i="9"/>
  <c r="D15" i="7" l="1"/>
  <c r="D14" i="7"/>
  <c r="D13" i="7"/>
  <c r="D12" i="7" l="1"/>
  <c r="D11" i="7"/>
  <c r="D10" i="7"/>
  <c r="D9" i="7"/>
  <c r="D8" i="7"/>
  <c r="D7" i="7"/>
  <c r="D6" i="7"/>
  <c r="D5" i="7"/>
  <c r="D4" i="7"/>
  <c r="D3" i="7"/>
  <c r="D2" i="7"/>
  <c r="I21" i="3" l="1"/>
  <c r="I20" i="3"/>
  <c r="I19" i="3"/>
  <c r="I18" i="3"/>
  <c r="I17" i="3"/>
  <c r="I16" i="3"/>
  <c r="I15" i="3"/>
  <c r="I14" i="3"/>
  <c r="I13" i="3"/>
  <c r="I12" i="3"/>
  <c r="I11" i="3"/>
  <c r="I10" i="3"/>
  <c r="I9" i="3"/>
  <c r="I8" i="3"/>
  <c r="I7" i="3"/>
  <c r="I6" i="3"/>
  <c r="I5" i="3"/>
  <c r="I4" i="3"/>
  <c r="I3" i="3"/>
  <c r="I2" i="3"/>
  <c r="D7" i="6" l="1"/>
  <c r="D6" i="6"/>
  <c r="D5" i="6"/>
  <c r="D4" i="6"/>
  <c r="D3" i="6"/>
  <c r="D2" i="6"/>
  <c r="E7" i="4"/>
  <c r="E6" i="4"/>
  <c r="E5" i="4"/>
  <c r="E4" i="4"/>
  <c r="E3" i="4"/>
  <c r="E2" i="4"/>
  <c r="D12" i="2"/>
  <c r="D11" i="2"/>
  <c r="D10" i="2"/>
  <c r="D9" i="2"/>
  <c r="D8" i="2" l="1"/>
  <c r="D7" i="2"/>
  <c r="D6" i="2"/>
  <c r="D5" i="2"/>
  <c r="D4" i="2"/>
  <c r="D3" i="2"/>
  <c r="D2" i="2"/>
</calcChain>
</file>

<file path=xl/comments1.xml><?xml version="1.0" encoding="utf-8"?>
<comments xmlns="http://schemas.openxmlformats.org/spreadsheetml/2006/main">
  <authors>
    <author>Author</author>
  </authors>
  <commentList>
    <comment ref="A1" authorId="0" shapeId="0">
      <text>
        <r>
          <rPr>
            <b/>
            <sz val="9"/>
            <color indexed="81"/>
            <rFont val="Tahoma"/>
            <charset val="1"/>
          </rPr>
          <t>Author:</t>
        </r>
        <r>
          <rPr>
            <sz val="9"/>
            <color indexed="81"/>
            <rFont val="Tahoma"/>
            <charset val="1"/>
          </rPr>
          <t xml:space="preserve">
This was not included because it is only used in the search functionality that does not seem to work on the FINSS site (not sure how this is actually associated in the data since there is no corresponding form field to define this)</t>
        </r>
      </text>
    </comment>
  </commentList>
</comments>
</file>

<file path=xl/comments2.xml><?xml version="1.0" encoding="utf-8"?>
<comments xmlns="http://schemas.openxmlformats.org/spreadsheetml/2006/main">
  <authors>
    <author>Author</author>
  </authors>
  <commentList>
    <comment ref="A1" authorId="0" shapeId="0">
      <text>
        <r>
          <rPr>
            <b/>
            <sz val="9"/>
            <color indexed="81"/>
            <rFont val="Tahoma"/>
            <charset val="1"/>
          </rPr>
          <t>Author:</t>
        </r>
        <r>
          <rPr>
            <sz val="9"/>
            <color indexed="81"/>
            <rFont val="Tahoma"/>
            <charset val="1"/>
          </rPr>
          <t xml:space="preserve">
This was not included because it is only used in the search functionality that and this information should be associated with the vessels, not defined at the cruise/cruise leg level</t>
        </r>
      </text>
    </comment>
  </commentList>
</comments>
</file>

<file path=xl/sharedStrings.xml><?xml version="1.0" encoding="utf-8"?>
<sst xmlns="http://schemas.openxmlformats.org/spreadsheetml/2006/main" count="4953" uniqueCount="2027">
  <si>
    <t>Cruise Name</t>
  </si>
  <si>
    <t>Vessel Name</t>
  </si>
  <si>
    <t>cruise SQL statement</t>
  </si>
  <si>
    <t>HA1007</t>
  </si>
  <si>
    <t>Hi'ialakai</t>
  </si>
  <si>
    <t>HA1008</t>
  </si>
  <si>
    <t>HA1201</t>
  </si>
  <si>
    <t>HA1201_LEGI</t>
  </si>
  <si>
    <t>HA1201_LEGII&amp;III</t>
  </si>
  <si>
    <t>HA1201_LEGIV</t>
  </si>
  <si>
    <t>HI0401</t>
  </si>
  <si>
    <t>HI-04-01</t>
  </si>
  <si>
    <t>HI0602</t>
  </si>
  <si>
    <t>HI0604</t>
  </si>
  <si>
    <t>HI0609</t>
  </si>
  <si>
    <t>HI0610</t>
  </si>
  <si>
    <t>HI0611</t>
  </si>
  <si>
    <t>HI0701</t>
  </si>
  <si>
    <t>HI1001</t>
  </si>
  <si>
    <t>HI1001_LEGI</t>
  </si>
  <si>
    <t>HI1001_LEGII</t>
  </si>
  <si>
    <t>HI1001_LEGIII</t>
  </si>
  <si>
    <t>HI1001_allLegs</t>
  </si>
  <si>
    <t>HI1101</t>
  </si>
  <si>
    <t>HI1101_LEGI</t>
  </si>
  <si>
    <t>HI1101_LEGII</t>
  </si>
  <si>
    <t>HI1101_LEGIII</t>
  </si>
  <si>
    <t>HI1101_allLegs</t>
  </si>
  <si>
    <t>HA1101_LEGI</t>
  </si>
  <si>
    <t>HA1101_LEGII</t>
  </si>
  <si>
    <t>HA1101_LEGIII</t>
  </si>
  <si>
    <t>OES0304</t>
  </si>
  <si>
    <t>OS-03-04</t>
  </si>
  <si>
    <t>Oscar Elton Sette</t>
  </si>
  <si>
    <t>OES0306</t>
  </si>
  <si>
    <t>OS-03-06</t>
  </si>
  <si>
    <t>OES0407</t>
  </si>
  <si>
    <t>OS-04-07</t>
  </si>
  <si>
    <t>OES0410</t>
  </si>
  <si>
    <t>OS-04-10</t>
  </si>
  <si>
    <t>OES0411</t>
  </si>
  <si>
    <t>OES0504</t>
  </si>
  <si>
    <t>OS-05-04</t>
  </si>
  <si>
    <t>OS0504</t>
  </si>
  <si>
    <t>OES0506</t>
  </si>
  <si>
    <t>OS-05-06</t>
  </si>
  <si>
    <t>OS0506</t>
  </si>
  <si>
    <t>OES0509</t>
  </si>
  <si>
    <t>OS-05-09</t>
  </si>
  <si>
    <t>OS0509</t>
  </si>
  <si>
    <t>OES0512</t>
  </si>
  <si>
    <t>OS-05-12</t>
  </si>
  <si>
    <t>OS0512</t>
  </si>
  <si>
    <t>OES0604</t>
  </si>
  <si>
    <t>OS-06-04</t>
  </si>
  <si>
    <t>OS0604</t>
  </si>
  <si>
    <t>OES0606</t>
  </si>
  <si>
    <t>OS-06-06</t>
  </si>
  <si>
    <t>OS0606</t>
  </si>
  <si>
    <t>OES0607</t>
  </si>
  <si>
    <t>OS-06-07</t>
  </si>
  <si>
    <t>OS0607</t>
  </si>
  <si>
    <t>OES0608</t>
  </si>
  <si>
    <t>OS-06-08</t>
  </si>
  <si>
    <t>OS0608</t>
  </si>
  <si>
    <t>OES0706</t>
  </si>
  <si>
    <t>OS-07-06</t>
  </si>
  <si>
    <t>OS0706</t>
  </si>
  <si>
    <t>OES0908</t>
  </si>
  <si>
    <t>OES0908_LEGI</t>
  </si>
  <si>
    <t>OES0908_LEGII</t>
  </si>
  <si>
    <t>OES0908_allLegs</t>
  </si>
  <si>
    <t>SE-09-08</t>
  </si>
  <si>
    <t>SE1501</t>
  </si>
  <si>
    <t>SE15-01</t>
  </si>
  <si>
    <t>SE-15-01</t>
  </si>
  <si>
    <t>15_01</t>
  </si>
  <si>
    <t>TC0005</t>
  </si>
  <si>
    <t>TC_00_05</t>
  </si>
  <si>
    <t>Townsend Cromwell</t>
  </si>
  <si>
    <t>TC0009</t>
  </si>
  <si>
    <t>TC-00-09</t>
  </si>
  <si>
    <t>TC0011</t>
  </si>
  <si>
    <t>TC-00-11</t>
  </si>
  <si>
    <t>TC0012</t>
  </si>
  <si>
    <t>TC-00-12</t>
  </si>
  <si>
    <t>TC0108</t>
  </si>
  <si>
    <t>TC-01-08</t>
  </si>
  <si>
    <t>TC0109</t>
  </si>
  <si>
    <t>TC-01-09</t>
  </si>
  <si>
    <t>TC0110</t>
  </si>
  <si>
    <t>TC-01-10</t>
  </si>
  <si>
    <t>TC0111</t>
  </si>
  <si>
    <t>TC-01-11</t>
  </si>
  <si>
    <t>TC0201</t>
  </si>
  <si>
    <t>TC0201_LEGII</t>
  </si>
  <si>
    <t>TC0207</t>
  </si>
  <si>
    <t>TC-02-07</t>
  </si>
  <si>
    <t>TC9905</t>
  </si>
  <si>
    <t>99-05</t>
  </si>
  <si>
    <t>TC9906</t>
  </si>
  <si>
    <t>99-06</t>
  </si>
  <si>
    <t>TC9908</t>
  </si>
  <si>
    <t>TC99-08</t>
  </si>
  <si>
    <t>TC9909</t>
  </si>
  <si>
    <t>TC9910</t>
  </si>
  <si>
    <t>TC-99-10</t>
  </si>
  <si>
    <t>Data Type Name</t>
  </si>
  <si>
    <t>Data Type Desc</t>
  </si>
  <si>
    <t>SQL</t>
  </si>
  <si>
    <t>MOUSS Video</t>
  </si>
  <si>
    <t>CTD</t>
  </si>
  <si>
    <t>Conductivity, Temperature, and Depth</t>
  </si>
  <si>
    <t>Water Samples</t>
  </si>
  <si>
    <t>Coral Belt</t>
  </si>
  <si>
    <t>Fish REA</t>
  </si>
  <si>
    <t>ARMS</t>
  </si>
  <si>
    <t>Autonomous Reef Monitoring System</t>
  </si>
  <si>
    <t>Fish Rapid Ecological Assessment Survey</t>
  </si>
  <si>
    <t>Belt Transect Survey</t>
  </si>
  <si>
    <t>Modular Optical Underwater Survey System</t>
  </si>
  <si>
    <t>Discrete Water Samples</t>
  </si>
  <si>
    <t>Doc URL</t>
  </si>
  <si>
    <t>https://inport.nmfs.noaa.gov/inport/item/51818</t>
  </si>
  <si>
    <t>https://inport.nmfs.noaa.gov/inport/item/7602</t>
  </si>
  <si>
    <t>https://inport.nmfs.noaa.gov/inport/item/5565</t>
  </si>
  <si>
    <t>https://inport.nmfs.noaa.gov/inport/item/36038</t>
  </si>
  <si>
    <t>Fish Towed Diver</t>
  </si>
  <si>
    <t>Benthic Towed Diver</t>
  </si>
  <si>
    <t>Fish Towed Diver Survey</t>
  </si>
  <si>
    <t>Benthic Towed Diver Survey</t>
  </si>
  <si>
    <t>https://inport.nmfs.noaa.gov/inport/item/34521</t>
  </si>
  <si>
    <t>https://inport.nmfs.noaa.gov/inport/item/35618</t>
  </si>
  <si>
    <t>CAU</t>
  </si>
  <si>
    <t>Calcification Accretion Units</t>
  </si>
  <si>
    <t>https://inport.nmfs.noaa.gov/inport/item/26945</t>
  </si>
  <si>
    <t>DATA_SET_DESC</t>
  </si>
  <si>
    <t>DATA_SET_TYPE_ID</t>
  </si>
  <si>
    <t>DATA_SET_DOI</t>
  </si>
  <si>
    <t>DATA_SET_INPORT_URL</t>
  </si>
  <si>
    <t>DATA_SET_ACCESS_URL</t>
  </si>
  <si>
    <t>DATA_SET_ARCHIVE_URL</t>
  </si>
  <si>
    <t>CRUISE_ID</t>
  </si>
  <si>
    <t>SE-17-07</t>
  </si>
  <si>
    <t>SE1707</t>
  </si>
  <si>
    <t>Midwater Trawling</t>
  </si>
  <si>
    <t>Midwater Trawling Survey</t>
  </si>
  <si>
    <t>Active Acoustics</t>
  </si>
  <si>
    <t>Active Acoustics Survey</t>
  </si>
  <si>
    <t>https://inport.nmfs.noaa.gov/inport/item/25860</t>
  </si>
  <si>
    <t>https://inport.nmfs.noaa.gov/inport/item/2711</t>
  </si>
  <si>
    <t>SE-18-06</t>
  </si>
  <si>
    <t>SE1806</t>
  </si>
  <si>
    <t>SE-17-02</t>
  </si>
  <si>
    <t>This accession contains the Modular Optical Underwater Survey System (MOUSS) stereo video data from SE-17-02 (03/09/2017 – 03/22/2017)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t>
  </si>
  <si>
    <t>This accession contains the Modular Optical Underwater Survey System (MOUSS) stereo video data from SE-17-07 (10/20/2017-11/03/2017)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t>
  </si>
  <si>
    <t>This accession contains the Modular Optical Underwater Survey System (MOUSS) stereo video data from SE-18-06 (10/17/2018 - 10/31/2018)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t>
  </si>
  <si>
    <t>STATUS_CODE</t>
  </si>
  <si>
    <t>STATUS_NAME</t>
  </si>
  <si>
    <t>STATUS_DESC</t>
  </si>
  <si>
    <t>STATUS_COLOR</t>
  </si>
  <si>
    <t>Publicly Accessible</t>
  </si>
  <si>
    <t>Internally Accessible</t>
  </si>
  <si>
    <t>IA</t>
  </si>
  <si>
    <t>PA</t>
  </si>
  <si>
    <t>ARCH</t>
  </si>
  <si>
    <t>COL</t>
  </si>
  <si>
    <t>PR</t>
  </si>
  <si>
    <t>Archived</t>
  </si>
  <si>
    <t>Data Collection</t>
  </si>
  <si>
    <t>Data Processing</t>
  </si>
  <si>
    <t>#00aa00</t>
  </si>
  <si>
    <t>#005555</t>
  </si>
  <si>
    <t>#1e90ff</t>
  </si>
  <si>
    <t>#0000e0</t>
  </si>
  <si>
    <t>#4b6a88</t>
  </si>
  <si>
    <t>#e76e3c</t>
  </si>
  <si>
    <t>Data is being collected</t>
  </si>
  <si>
    <t>Data has been collected and the data is currently being processed</t>
  </si>
  <si>
    <t>QC</t>
  </si>
  <si>
    <t>Quality Control</t>
  </si>
  <si>
    <t>Data has been processed and data quality control is currently being evaluated and issues are being resolved and/or annotated</t>
  </si>
  <si>
    <t>Data has been quality controlled and it is currently internally accessible</t>
  </si>
  <si>
    <t>Data has been quality controlled and it is currently publicly accessible</t>
  </si>
  <si>
    <t>Data has been quality controlled and it is currently archived</t>
  </si>
  <si>
    <t>DATA_SET_STATUS_ID</t>
  </si>
  <si>
    <t>LEG_NAME</t>
  </si>
  <si>
    <t>LEG_START_DATE</t>
  </si>
  <si>
    <t>LEG_END_DATE</t>
  </si>
  <si>
    <t>LEG_DESC</t>
  </si>
  <si>
    <t>SE1702</t>
  </si>
  <si>
    <t>SE17-07</t>
  </si>
  <si>
    <t>SE18-06</t>
  </si>
  <si>
    <t>SE17-02</t>
  </si>
  <si>
    <t>HA1101</t>
  </si>
  <si>
    <t>HA1201_LEG_I</t>
  </si>
  <si>
    <t>HA1101_LEG_I</t>
  </si>
  <si>
    <t>3/1/2017</t>
  </si>
  <si>
    <t>3/15/2017</t>
  </si>
  <si>
    <t>4/3/2015</t>
  </si>
  <si>
    <t>4/14/2015</t>
  </si>
  <si>
    <t>10/20/2017</t>
  </si>
  <si>
    <t>11/03/2017</t>
  </si>
  <si>
    <t>10/17/2018</t>
  </si>
  <si>
    <t>10/31/2018</t>
  </si>
  <si>
    <t>3/10/2011</t>
  </si>
  <si>
    <t>4/7/2011</t>
  </si>
  <si>
    <t>5/9/2011</t>
  </si>
  <si>
    <t>5/12/2011</t>
  </si>
  <si>
    <t>5/24/2011</t>
  </si>
  <si>
    <t>4/5/2011</t>
  </si>
  <si>
    <t>2/27/2012</t>
  </si>
  <si>
    <t>HA1201_LEG_II&amp;III</t>
  </si>
  <si>
    <t>HA1201_LEG_IV</t>
  </si>
  <si>
    <t>3/25/2012</t>
  </si>
  <si>
    <t>4/1/2012</t>
  </si>
  <si>
    <t>4/27/2012</t>
  </si>
  <si>
    <t>5/24/2012</t>
  </si>
  <si>
    <t>REGION_NAME</t>
  </si>
  <si>
    <t>REGION_DESC</t>
  </si>
  <si>
    <t>REGION_CODE</t>
  </si>
  <si>
    <t>PRIA</t>
  </si>
  <si>
    <t>AMSM</t>
  </si>
  <si>
    <t>MHI</t>
  </si>
  <si>
    <t>CNMI</t>
  </si>
  <si>
    <t>NWHI</t>
  </si>
  <si>
    <t>Pacific Remote Island Areas</t>
  </si>
  <si>
    <t>American Samoa</t>
  </si>
  <si>
    <t>Main Hawaiian Islands</t>
  </si>
  <si>
    <t>Commonwealth of the Northern Mariana Islands</t>
  </si>
  <si>
    <t>Northwest Hawaiian Islands</t>
  </si>
  <si>
    <t>North Pacific Subtropical Front</t>
  </si>
  <si>
    <t>NPSF</t>
  </si>
  <si>
    <t>REGION_ID</t>
  </si>
  <si>
    <t>CRUISE_LEG_ID</t>
  </si>
  <si>
    <t>HA-11-01</t>
  </si>
  <si>
    <t>HA11-01</t>
  </si>
  <si>
    <t>9/4/2010</t>
  </si>
  <si>
    <t>9/29/2010</t>
  </si>
  <si>
    <t>1/21/2010</t>
  </si>
  <si>
    <t>2/14/2010</t>
  </si>
  <si>
    <t>2/17/2010</t>
  </si>
  <si>
    <t>3/23/2010</t>
  </si>
  <si>
    <t>3/27/2010</t>
  </si>
  <si>
    <t>4/24/2010</t>
  </si>
  <si>
    <t>10/7/2010</t>
  </si>
  <si>
    <t>11/5/2010</t>
  </si>
  <si>
    <t>9/13/2004</t>
  </si>
  <si>
    <t>10/17/2004</t>
  </si>
  <si>
    <t>2/9/2006</t>
  </si>
  <si>
    <t>3/10/2006</t>
  </si>
  <si>
    <t>3/15/2006</t>
  </si>
  <si>
    <t>4/8/2006</t>
  </si>
  <si>
    <t>6/23/2006</t>
  </si>
  <si>
    <t>7/20/2006</t>
  </si>
  <si>
    <t>7/27/2006</t>
  </si>
  <si>
    <t>8/20/2006</t>
  </si>
  <si>
    <t>9/1/2006</t>
  </si>
  <si>
    <t>10/4/2006</t>
  </si>
  <si>
    <t>4/19/2007</t>
  </si>
  <si>
    <t>5/9/2007</t>
  </si>
  <si>
    <t>5/13/2003</t>
  </si>
  <si>
    <t>5/28/2003</t>
  </si>
  <si>
    <t>7/12/2003</t>
  </si>
  <si>
    <t>8/17/2003</t>
  </si>
  <si>
    <t>5/30/2004</t>
  </si>
  <si>
    <t>6/14/2004</t>
  </si>
  <si>
    <t>7/30/2004</t>
  </si>
  <si>
    <t>8/16/2004</t>
  </si>
  <si>
    <t>OES0411_LEGI</t>
  </si>
  <si>
    <t>OES0411_LEGII</t>
  </si>
  <si>
    <t>8/7/2004</t>
  </si>
  <si>
    <t>9/7/2004</t>
  </si>
  <si>
    <t>9/8/2004</t>
  </si>
  <si>
    <t>3/21/2005</t>
  </si>
  <si>
    <t>4/3/2005</t>
  </si>
  <si>
    <t>5/5/2005</t>
  </si>
  <si>
    <t>5/20/2005</t>
  </si>
  <si>
    <t>7/19/2005</t>
  </si>
  <si>
    <t>8/5/2005</t>
  </si>
  <si>
    <t>10/3/2005</t>
  </si>
  <si>
    <t>10/9/2005</t>
  </si>
  <si>
    <t>4/6/2006</t>
  </si>
  <si>
    <t>4/17/2006</t>
  </si>
  <si>
    <t>5/8/2006</t>
  </si>
  <si>
    <t>5/23/2006</t>
  </si>
  <si>
    <t>6/5/2006</t>
  </si>
  <si>
    <t>7/3/2006</t>
  </si>
  <si>
    <t>7/17/2006</t>
  </si>
  <si>
    <t>8/3/2006</t>
  </si>
  <si>
    <t>7/18/2007</t>
  </si>
  <si>
    <t>8/14/2007</t>
  </si>
  <si>
    <t>9/1/2009</t>
  </si>
  <si>
    <t>9/30/2009</t>
  </si>
  <si>
    <t>10/6/2009</t>
  </si>
  <si>
    <t>10/30/2009</t>
  </si>
  <si>
    <t>4/26/1999</t>
  </si>
  <si>
    <t>5/9/1999</t>
  </si>
  <si>
    <t>5/15/1999</t>
  </si>
  <si>
    <t>5/31/1999</t>
  </si>
  <si>
    <t>7/15/1999</t>
  </si>
  <si>
    <t>8/2/1999</t>
  </si>
  <si>
    <t>TC9909_LEGI</t>
  </si>
  <si>
    <t>TC9909_LEGII</t>
  </si>
  <si>
    <t>8/13/1999</t>
  </si>
  <si>
    <t>8/29/1999</t>
  </si>
  <si>
    <t>8/30/1999</t>
  </si>
  <si>
    <t>9/7/1999</t>
  </si>
  <si>
    <t>10/6/1999</t>
  </si>
  <si>
    <t>11/4/1999</t>
  </si>
  <si>
    <t>7/19/2000</t>
  </si>
  <si>
    <t>8/4/2000</t>
  </si>
  <si>
    <t>9/8/2000</t>
  </si>
  <si>
    <t>10/6/2000</t>
  </si>
  <si>
    <t>10/9/2000</t>
  </si>
  <si>
    <t>11/5/2000</t>
  </si>
  <si>
    <t>7/16/2001</t>
  </si>
  <si>
    <t>8/2/2001</t>
  </si>
  <si>
    <t>TC0109_LEGI</t>
  </si>
  <si>
    <t>TC0109_LEGII</t>
  </si>
  <si>
    <t>8/7/2001</t>
  </si>
  <si>
    <t>8/11/2001</t>
  </si>
  <si>
    <t>8/12/2001</t>
  </si>
  <si>
    <t>8/27/2001</t>
  </si>
  <si>
    <t>9/10/2001</t>
  </si>
  <si>
    <t>10/1/2001</t>
  </si>
  <si>
    <t>10/22/2001</t>
  </si>
  <si>
    <t>11/20/2001</t>
  </si>
  <si>
    <t>1/21/2002</t>
  </si>
  <si>
    <t>3/25/2002</t>
  </si>
  <si>
    <t>9/8/2002</t>
  </si>
  <si>
    <t>10/7/2002</t>
  </si>
  <si>
    <t>Cruise Leg Name</t>
  </si>
  <si>
    <t>HA1101_LEG_II</t>
  </si>
  <si>
    <t>HA1101_LEG_III</t>
  </si>
  <si>
    <t>Leg Alias</t>
  </si>
  <si>
    <t>TC0201_LEGI</t>
  </si>
  <si>
    <t>Leg dates were made up for testing purposes based on the dates in the cast files</t>
  </si>
  <si>
    <t>5/8/2000</t>
  </si>
  <si>
    <t>5/17/2000</t>
  </si>
  <si>
    <t>vessel SQL statement</t>
  </si>
  <si>
    <t>Reuben Lasker</t>
  </si>
  <si>
    <t>RL-17-05</t>
  </si>
  <si>
    <t>SE-19-01</t>
  </si>
  <si>
    <t>SE-18-03</t>
  </si>
  <si>
    <t>SE-17-06</t>
  </si>
  <si>
    <t>RL-17-05 Leg 1</t>
  </si>
  <si>
    <t>RL-17-05 Leg 2</t>
  </si>
  <si>
    <t>RL-17-05 Leg 3</t>
  </si>
  <si>
    <t>RL-17-05 Leg 4</t>
  </si>
  <si>
    <t>RL-17-05 Leg 5</t>
  </si>
  <si>
    <t>SE-17-06 Leg 1</t>
  </si>
  <si>
    <t>SE-17-06 Leg 2</t>
  </si>
  <si>
    <t>SE-17-06 Leg 3</t>
  </si>
  <si>
    <t>Leg dates were retrieved via online Ship Schedule (https://sdat.noaa.gov/Account/Login?ReturnUrl=%2FHome%2FSchedule)</t>
  </si>
  <si>
    <t>8/17/2017</t>
  </si>
  <si>
    <t>9/11/2017</t>
  </si>
  <si>
    <t>10/1/2017</t>
  </si>
  <si>
    <t>10/16/2017</t>
  </si>
  <si>
    <t>11/15/2017</t>
  </si>
  <si>
    <t>7/6/2017</t>
  </si>
  <si>
    <t>8/8/2017</t>
  </si>
  <si>
    <t>4/3/2019</t>
  </si>
  <si>
    <t>7/8/2018</t>
  </si>
  <si>
    <t>9/5/2017</t>
  </si>
  <si>
    <t>9/30/2017</t>
  </si>
  <si>
    <t>10/10/2017</t>
  </si>
  <si>
    <t>11/9/2017</t>
  </si>
  <si>
    <t>12/9/2017</t>
  </si>
  <si>
    <t>8/2/2017</t>
  </si>
  <si>
    <t>4/12/2019</t>
  </si>
  <si>
    <t>7/31/2018</t>
  </si>
  <si>
    <t>Leg dates were retrieved via SciOps Who's Where calendar</t>
  </si>
  <si>
    <t>RL-17-05_Leg1</t>
  </si>
  <si>
    <t>RL-17-05_Leg2</t>
  </si>
  <si>
    <t>RL-17-05_Leg3</t>
  </si>
  <si>
    <t>RL-17-05_Leg4</t>
  </si>
  <si>
    <t>RL-17-05_Leg5</t>
  </si>
  <si>
    <t>RL-17-05_LegI</t>
  </si>
  <si>
    <t>RL-17-05_LegII</t>
  </si>
  <si>
    <t>RL-17-05_LegIII</t>
  </si>
  <si>
    <t>RL-17-05_LegIV</t>
  </si>
  <si>
    <t>RL-17-05_LegV</t>
  </si>
  <si>
    <t>SE-17-06_Leg1</t>
  </si>
  <si>
    <t>SE-17-06_Leg2</t>
  </si>
  <si>
    <t>SE-17-06_Leg3</t>
  </si>
  <si>
    <t>SE-17-06_LegI</t>
  </si>
  <si>
    <t>SE-17-06_LegII</t>
  </si>
  <si>
    <t>SE-17-06_LegIII</t>
  </si>
  <si>
    <t>SE1901</t>
  </si>
  <si>
    <t>SE1803</t>
  </si>
  <si>
    <t>RL1705_Leg1</t>
  </si>
  <si>
    <t>RL1705_Leg2</t>
  </si>
  <si>
    <t>RL1705_Leg3</t>
  </si>
  <si>
    <t>RL1705_Leg4</t>
  </si>
  <si>
    <t>RL1705_Leg5</t>
  </si>
  <si>
    <t>SE1706_Leg1</t>
  </si>
  <si>
    <t>SE1706_Leg2</t>
  </si>
  <si>
    <t>SE1706_Leg3</t>
  </si>
  <si>
    <t>From the OMAO Site (FY 2014 to 2019):</t>
  </si>
  <si>
    <t>SE-14-01</t>
  </si>
  <si>
    <t>SE-14-02</t>
  </si>
  <si>
    <t>Cruise Notes</t>
  </si>
  <si>
    <t>Kona Integrated Ecosystem Assessment</t>
  </si>
  <si>
    <t>MHI Insular Bottom Fish Survey</t>
  </si>
  <si>
    <t>SE-14-04</t>
  </si>
  <si>
    <t>Insular Reef &amp; Bottom Fish Survey - Marianas</t>
  </si>
  <si>
    <t>SE-14-05</t>
  </si>
  <si>
    <t>Insular Reef Fish Survey - Guam</t>
  </si>
  <si>
    <t>SE-14-06</t>
  </si>
  <si>
    <t>Monk Seal Population Assessment</t>
  </si>
  <si>
    <t>Marine Debris (DARP)</t>
  </si>
  <si>
    <t>SE-14-07</t>
  </si>
  <si>
    <t>3/18/2014</t>
  </si>
  <si>
    <t>3/27/2014</t>
  </si>
  <si>
    <t>Leg dates were retrieved from https://sdat.noaa.gov/DataManagement/Tracking#</t>
  </si>
  <si>
    <t>4/6/2014</t>
  </si>
  <si>
    <t>4/18/2014</t>
  </si>
  <si>
    <t>SE-14-04 Leg 1</t>
  </si>
  <si>
    <t>SE-14-04 Leg 2</t>
  </si>
  <si>
    <t>6/21/2014</t>
  </si>
  <si>
    <t>7/1/2014</t>
  </si>
  <si>
    <t>7/8/2014</t>
  </si>
  <si>
    <t>7/25/2014</t>
  </si>
  <si>
    <t>8/31/2014</t>
  </si>
  <si>
    <t>10/2/2014</t>
  </si>
  <si>
    <t>7/19/2014</t>
  </si>
  <si>
    <t>8/23/2014</t>
  </si>
  <si>
    <t>9/18/2014</t>
  </si>
  <si>
    <t>10/27/2014</t>
  </si>
  <si>
    <t>Fisheries Oceanography</t>
  </si>
  <si>
    <t>ID</t>
  </si>
  <si>
    <t>VALUE</t>
  </si>
  <si>
    <t>Atlantic salmon - Gulf of Maine</t>
  </si>
  <si>
    <t>Atlantic sturgeon</t>
  </si>
  <si>
    <t>Beluga Whale - Cook Inlet</t>
  </si>
  <si>
    <t>black abalone</t>
  </si>
  <si>
    <t>Blue whale</t>
  </si>
  <si>
    <t>Bowhead Whale</t>
  </si>
  <si>
    <t>Chinese River dolphin / baiji</t>
  </si>
  <si>
    <t>Chinook salmon - California coastal</t>
  </si>
  <si>
    <t>Chinook salmon - Central Valley spring-run</t>
  </si>
  <si>
    <t>Chinook salmon - Lower Columbia River</t>
  </si>
  <si>
    <t>Chinook salmon - Puget Sound</t>
  </si>
  <si>
    <t>Chinook salmon - Sacramento River winter-run</t>
  </si>
  <si>
    <t>Chinook salmon - Snake River fall-run</t>
  </si>
  <si>
    <t>Chinook salmon - Snake River spring/ summer-run</t>
  </si>
  <si>
    <t>Chinook salmon - Upper Columbia River spring-run</t>
  </si>
  <si>
    <t>Chinook salmon - Upper Willamette River</t>
  </si>
  <si>
    <t>chum salmon - Columbia River</t>
  </si>
  <si>
    <t>chum salmon - Hood Canal summer-run</t>
  </si>
  <si>
    <t>coho salmon - Central California coast</t>
  </si>
  <si>
    <t>coho salmon - Lower Columbia River</t>
  </si>
  <si>
    <t>coho salmon - Oregon coast</t>
  </si>
  <si>
    <t>coho salmon - original listing</t>
  </si>
  <si>
    <t>coho salmon - Southern Oregon &amp;amp; Northern California coasts</t>
  </si>
  <si>
    <t>elkhorn coral</t>
  </si>
  <si>
    <t>Fin Whale</t>
  </si>
  <si>
    <t>Gray Whale - Eastern North Pacific</t>
  </si>
  <si>
    <t>green sturgeon - southern DPS</t>
  </si>
  <si>
    <t>green turtle - all other areas except Florida &amp;amp; Mexico's Pacific coast breeding colonies</t>
  </si>
  <si>
    <t>green turtle - Florida &amp;amp; Mexico's Pacific coast breeding colonies</t>
  </si>
  <si>
    <t>Guadalupe Fur Seal</t>
  </si>
  <si>
    <t>Gulf of California harbor porpoise / vaquita</t>
  </si>
  <si>
    <t>Gulf sturgeon</t>
  </si>
  <si>
    <t>Hawaiian Monk Seal</t>
  </si>
  <si>
    <t>hawksbill turtle</t>
  </si>
  <si>
    <t>Humpback Whale</t>
  </si>
  <si>
    <t>Indus River dolphin</t>
  </si>
  <si>
    <t>Johnson's seagrass</t>
  </si>
  <si>
    <t>Kemp's ridley turtle</t>
  </si>
  <si>
    <t>Killer Whale</t>
  </si>
  <si>
    <t>leatherback turtle</t>
  </si>
  <si>
    <t>loggerhead turtle</t>
  </si>
  <si>
    <t>Mediterranean monk seal</t>
  </si>
  <si>
    <t>North Atlantic Right Whale</t>
  </si>
  <si>
    <t>North Pacific Right Whale</t>
  </si>
  <si>
    <t>Northern sea otter</t>
  </si>
  <si>
    <t>olive ridley turtle - all other areas except Mexico's Pacific coast breeding colonies</t>
  </si>
  <si>
    <t>olive ridley turtle - Mexico's Pacific coast breeding colonies</t>
  </si>
  <si>
    <t>Saimaa seal</t>
  </si>
  <si>
    <t>Sei Whale</t>
  </si>
  <si>
    <t>shortnose sturgeon</t>
  </si>
  <si>
    <t>smalltooth sawfish - U.S. portion of range</t>
  </si>
  <si>
    <t>sockeye salmon - Ozette Lake</t>
  </si>
  <si>
    <t>sockeye salmon - Snake River</t>
  </si>
  <si>
    <t>Southern right whale</t>
  </si>
  <si>
    <t>Sperm Whale</t>
  </si>
  <si>
    <t>staghorn coral</t>
  </si>
  <si>
    <t>steelhead trout - California Central Valley</t>
  </si>
  <si>
    <t>steelhead trout - Central California coast</t>
  </si>
  <si>
    <t>steelhead trout - Lower Columbia River</t>
  </si>
  <si>
    <t>steelhead trout - Middle Columbia River</t>
  </si>
  <si>
    <t>steelhead trout - Northern California</t>
  </si>
  <si>
    <t>steelhead trout - Puget Sound</t>
  </si>
  <si>
    <t>steelhead trout - Snake River Basin</t>
  </si>
  <si>
    <t>steelhead trout - South-Central California coast</t>
  </si>
  <si>
    <t>steelhead trout - Southern California</t>
  </si>
  <si>
    <t>steelhead trout - Upper Columbia River</t>
  </si>
  <si>
    <t>steelhead trout - Upper Willamette River</t>
  </si>
  <si>
    <t>Steller Sea Lion</t>
  </si>
  <si>
    <t>Steller Sea Lion - Eastern</t>
  </si>
  <si>
    <t>Steller Sea Lion - Western</t>
  </si>
  <si>
    <t>totoaba</t>
  </si>
  <si>
    <t>white abalone</t>
  </si>
  <si>
    <t>Acadian redfish - Gulf of Maine / Georges Bank</t>
  </si>
  <si>
    <t>Alaska plaice - Bering Sea / Aleutian Islands</t>
  </si>
  <si>
    <t>Albacore - North Atlantic</t>
  </si>
  <si>
    <t>Albacore - North Pacific</t>
  </si>
  <si>
    <t>Albacore - South Pacific</t>
  </si>
  <si>
    <t>American plaice - Gulf of Maine / Georges Bank</t>
  </si>
  <si>
    <t>American Samoa Bottomfish Multi-species Complex</t>
  </si>
  <si>
    <t>Arrowtooth flounder - Gulf of Alaska</t>
  </si>
  <si>
    <t>Arrowtooth flounder - Pacific Coast</t>
  </si>
  <si>
    <t>Atka mackerel - Aleutian Islands</t>
  </si>
  <si>
    <t>Atlantic cod - Georges Bank</t>
  </si>
  <si>
    <t>Atlantic cod - Gulf of Maine</t>
  </si>
  <si>
    <t>Atlantic halibut - Northwestern Atlantic Coast</t>
  </si>
  <si>
    <t>Atlantic herring - Northwestern Atlantic Coast</t>
  </si>
  <si>
    <t>Atlantic Large Coastal Shark Complex</t>
  </si>
  <si>
    <t>Atlantic mackerel - Gulf of Maine / Cape Hatteras</t>
  </si>
  <si>
    <t>Atlantic sharpnose shark - Atlantic</t>
  </si>
  <si>
    <t>Atlantic Small Coastal Shark Complex</t>
  </si>
  <si>
    <t>Atlantic surfclam - Mid-Atlantic Coast</t>
  </si>
  <si>
    <t>Bank rockfish - California</t>
  </si>
  <si>
    <t>Barndoor skate - Georges Bank / Southern New England</t>
  </si>
  <si>
    <t>Bering Sea / Aleutian Islands Arrowtooth Flounder Complex</t>
  </si>
  <si>
    <t>Bering Sea / Aleutian Islands Blackspotted and Rougheye Rockfish Complex</t>
  </si>
  <si>
    <t>Bering Sea / Aleutian Islands Flathead Sole Complex</t>
  </si>
  <si>
    <t>Bering Sea / Aleutian Islands Rock Sole Complex</t>
  </si>
  <si>
    <t>Bigeye scad - Hawaiian Archipelago</t>
  </si>
  <si>
    <t>Bigeye tuna - Atlantic</t>
  </si>
  <si>
    <t>Bigeye tuna - Pacific</t>
  </si>
  <si>
    <t>Black grouper - Gulf of Mexico</t>
  </si>
  <si>
    <t>Black grouper - Southern Atlantic Coast</t>
  </si>
  <si>
    <t>Black rockfish - Northern Pacific Coast</t>
  </si>
  <si>
    <t>Black sea bass - Mid-Atlantic Coast</t>
  </si>
  <si>
    <t>Black sea bass - Southern Atlantic Coast</t>
  </si>
  <si>
    <t>Blackgill rockfish - Southern California</t>
  </si>
  <si>
    <t>Blacknose shark - Atlantic</t>
  </si>
  <si>
    <t>Blacktip shark - Gulf of Mexico</t>
  </si>
  <si>
    <t>Blacktip shark - South Atlantic</t>
  </si>
  <si>
    <t>Blue king crab - Pribilof Islands</t>
  </si>
  <si>
    <t>Blue king crab - Saint Matthews Island</t>
  </si>
  <si>
    <t>Blue marlin - North Atlantic</t>
  </si>
  <si>
    <t>Blue marlin - Pacific</t>
  </si>
  <si>
    <t>Blue rockfish - California</t>
  </si>
  <si>
    <t>Blue shark - Atlantic</t>
  </si>
  <si>
    <t>Blue shark - Pacific</t>
  </si>
  <si>
    <t>Bluefin tuna - Western Atlantic</t>
  </si>
  <si>
    <t>Bluefish - Atlantic Coast</t>
  </si>
  <si>
    <t>Bocaccio - Southern Pacific Coast</t>
  </si>
  <si>
    <t>Bonnethead - Atlantic</t>
  </si>
  <si>
    <t>Brown rock shrimp - Southern Atlantic Coast</t>
  </si>
  <si>
    <t>Brown rockfish - Pacific Coast</t>
  </si>
  <si>
    <t>Brown shrimp - Gulf of Mexico</t>
  </si>
  <si>
    <t>Brown shrimp - Southern Atlantic Coast</t>
  </si>
  <si>
    <t>Butterfish - Gulf of Maine / Cape Hatteras</t>
  </si>
  <si>
    <t>Cabezon - California</t>
  </si>
  <si>
    <t>California scorpionfish - Southern California</t>
  </si>
  <si>
    <t>Canary rockfish - Pacific Coast</t>
  </si>
  <si>
    <t>Caribbean Grouper Unit 1</t>
  </si>
  <si>
    <t>Caribbean Grouper Unit 2</t>
  </si>
  <si>
    <t>Caribbean Grouper Unit 4</t>
  </si>
  <si>
    <t>Caribbean Snapper Unit 1</t>
  </si>
  <si>
    <t>Caribbean Snapper Unit 3</t>
  </si>
  <si>
    <t>Caribbean Snapper Unit 4</t>
  </si>
  <si>
    <t>Caribbean spiny lobster - Caribbean</t>
  </si>
  <si>
    <t>Caribbean spiny lobster - Southern Atlantic Coast / Gulf of Mexico</t>
  </si>
  <si>
    <t>Chilipepper - Southern Pacific Coast</t>
  </si>
  <si>
    <t>Clearnose skate - Southern New England / Mid-Atlantic</t>
  </si>
  <si>
    <t>Cobia - Gulf of Mexico</t>
  </si>
  <si>
    <t>Cowcod - Southern California</t>
  </si>
  <si>
    <t>Darkblotched rockfish - Pacific Coast</t>
  </si>
  <si>
    <t>Dolphinfish - Pacific</t>
  </si>
  <si>
    <t>Dolphinfish - Southern Atlantic Coast / Gulf of Mexico</t>
  </si>
  <si>
    <t>Dover sole - Pacific Coast</t>
  </si>
  <si>
    <t>Dusky shark - Atlantic</t>
  </si>
  <si>
    <t>English sole - Pacific Coast</t>
  </si>
  <si>
    <t>Finetooth shark - Atlantic</t>
  </si>
  <si>
    <t>Flathead sole - Gulf of Alaska</t>
  </si>
  <si>
    <t>Gag - Gulf of Mexico</t>
  </si>
  <si>
    <t>Gag - Southern Atlantic Coast</t>
  </si>
  <si>
    <t>Golden king crab - Aleutian Islands</t>
  </si>
  <si>
    <t>Goliath grouper - Southern Atlantic Coast / Gulf of Mexico</t>
  </si>
  <si>
    <t>Goosefish - Gulf of Maine / Northern Georges Bank</t>
  </si>
  <si>
    <t>Goosefish - Southern Georges Bank / Mid-Atlantic</t>
  </si>
  <si>
    <t>Gopher rockfish - Northern California</t>
  </si>
  <si>
    <t>Gray triggerfish - Gulf of Mexico</t>
  </si>
  <si>
    <t>Gray triggerfish - Southern Atlantic Coast</t>
  </si>
  <si>
    <t>Greater amberjack - Gulf of Mexico</t>
  </si>
  <si>
    <t>Greater amberjack - Southern Atlantic Coast</t>
  </si>
  <si>
    <t>Greenland halibut - Bering Sea / Aleutian Islands</t>
  </si>
  <si>
    <t>Guam Bottomfish Multi-species Complex</t>
  </si>
  <si>
    <t>Gulf of Alaska Blackspotted and Rougheye Rockfish Complex</t>
  </si>
  <si>
    <t>Gulf of Alaska Deepwater Flatfish Complex</t>
  </si>
  <si>
    <t>Gulf of Alaska Demersal Shelf Rockfish Complex</t>
  </si>
  <si>
    <t>Gulf of Alaska Pelagic Shelf Rockfish Complex</t>
  </si>
  <si>
    <t>Gulf of Alaska Thornyhead Rockfish Complex</t>
  </si>
  <si>
    <t>Haddock - Georges Bank</t>
  </si>
  <si>
    <t>Haddock - Gulf of Maine</t>
  </si>
  <si>
    <t>Hancock Seamount Groundfish Complex</t>
  </si>
  <si>
    <t>Hawaiian Archipelago Bottomfish Multi-species Complex</t>
  </si>
  <si>
    <t>Hawaiian Archipelago Coral Reef Ecosystem Multi-species Complex</t>
  </si>
  <si>
    <t>Hogfish - Gulf of Mexico</t>
  </si>
  <si>
    <t>Hogfish - Southern Atlantic Coast</t>
  </si>
  <si>
    <t>Jack mackerel - Pacific Coast</t>
  </si>
  <si>
    <t>Kawakawa - Tropical Pacific</t>
  </si>
  <si>
    <t>Kelp greenling - Oregon</t>
  </si>
  <si>
    <t>King mackerel - Gulf of Mexico</t>
  </si>
  <si>
    <t>King mackerel - Southern Atlantic Coast</t>
  </si>
  <si>
    <t>Lingcod - Pacific Coast</t>
  </si>
  <si>
    <t>Little skate - Georges Bank / Southern New England</t>
  </si>
  <si>
    <t>Little tunny - Gulf of Mexico</t>
  </si>
  <si>
    <t>Longfin inshore squid - Georges Bank / Cape Hatteras</t>
  </si>
  <si>
    <t>Longnose skate - Pacific Coast</t>
  </si>
  <si>
    <t>Longspine thornyhead - Pacific Coast</t>
  </si>
  <si>
    <t>Mackerel scad - Hawaiian Archipelago</t>
  </si>
  <si>
    <t>Nassau grouper - Gulf of Mexico</t>
  </si>
  <si>
    <t>Northern anchovy - Northern Pacific Coast</t>
  </si>
  <si>
    <t>Northern anchovy - Southern Pacific Coast</t>
  </si>
  <si>
    <t>Northern rockfish - Bering Sea / Aleutian Islands</t>
  </si>
  <si>
    <t>Northern rockfish - Western / Central Gulf of Alaska</t>
  </si>
  <si>
    <t>Northern shortfin squid - Northwestern Atlantic Coast</t>
  </si>
  <si>
    <t>Ocean pout - Northwestern Atlantic Coast</t>
  </si>
  <si>
    <t>Ocean quahog - Atlantic Coast</t>
  </si>
  <si>
    <t>Offshore hake - Northwestern Atlantic Coast</t>
  </si>
  <si>
    <t>Opah - Pacific</t>
  </si>
  <si>
    <t>Opalescent inshore squid - Pacific Coast</t>
  </si>
  <si>
    <t>Pacific bluefin tuna - Pacific</t>
  </si>
  <si>
    <t>Pacific chub mackerel - Pacific Coast</t>
  </si>
  <si>
    <t>Pacific cod - Bering Sea / Aleutian Islands</t>
  </si>
  <si>
    <t>Pacific cod - Gulf of Alaska</t>
  </si>
  <si>
    <t>Pacific cod - Pacific Coast</t>
  </si>
  <si>
    <t>Pacific grenadier - Pacific Coast</t>
  </si>
  <si>
    <t>Pacific hake - Pacific Coast</t>
  </si>
  <si>
    <t>Pacific ocean perch - Bering Sea / Aleutian Islands</t>
  </si>
  <si>
    <t>Pacific ocean perch - Gulf of Alaska</t>
  </si>
  <si>
    <t>Pacific ocean perch - Pacific Coast</t>
  </si>
  <si>
    <t>Pacific sanddab - Pacific Coast</t>
  </si>
  <si>
    <t>Pacific sardine - Pacific Coast</t>
  </si>
  <si>
    <t>Petrale sole - Pacific Coast</t>
  </si>
  <si>
    <t>Pink shrimp - Gulf of Mexico</t>
  </si>
  <si>
    <t>Pink shrimp - Southern Atlantic Coast</t>
  </si>
  <si>
    <t>Pollock - Gulf of Maine / Georges Bank</t>
  </si>
  <si>
    <t>Porbeagle - Atlantic</t>
  </si>
  <si>
    <t>Queen conch - Caribbean</t>
  </si>
  <si>
    <t>Red deepsea crab - Northwestern Atlantic</t>
  </si>
  <si>
    <t>Red drum - Gulf of Mexico</t>
  </si>
  <si>
    <t>Red grouper - Gulf of Mexico</t>
  </si>
  <si>
    <t>Red grouper - Southern Atlantic Coast</t>
  </si>
  <si>
    <t>Red hake - Gulf of Maine / Northern Georges Bank</t>
  </si>
  <si>
    <t>Red hake - Southern Georges Bank / Mid-Atlantic</t>
  </si>
  <si>
    <t>Red king crab - Bristol Bay</t>
  </si>
  <si>
    <t>Red king crab - Norton Sound</t>
  </si>
  <si>
    <t>Red king crab - Pribilof Islands</t>
  </si>
  <si>
    <t>Red king crab - Western Aleutian Islands</t>
  </si>
  <si>
    <t>Red porgy - Southern Atlantic Coast</t>
  </si>
  <si>
    <t>Red snapper - Gulf of Mexico</t>
  </si>
  <si>
    <t>Red snapper - Southern Atlantic Coast</t>
  </si>
  <si>
    <t>Rex sole - Gulf of Alaska</t>
  </si>
  <si>
    <t>Rex sole - Pacific Coast</t>
  </si>
  <si>
    <t>Rosette skate - Southern New England / Mid-Atlantic</t>
  </si>
  <si>
    <t>Rougheye rockfish - Pacific Coast</t>
  </si>
  <si>
    <t>Royal red shrimp - Gulf of Mexico</t>
  </si>
  <si>
    <t>Sablefish - Eastern Bering Sea / Aleutian Islands / Gulf of Alaska</t>
  </si>
  <si>
    <t>Sablefish - Pacific Coast</t>
  </si>
  <si>
    <t>Sailfish - Western Atlantic</t>
  </si>
  <si>
    <t>Sand sole - Pacific Coast</t>
  </si>
  <si>
    <t>Sandbar shark - Atlantic</t>
  </si>
  <si>
    <t>Scamp - Southern Atlantic Coast</t>
  </si>
  <si>
    <t>Scup - Atlantic Coast</t>
  </si>
  <si>
    <t>Sea scallop - Northwestern Atlantic Coast</t>
  </si>
  <si>
    <t>Shortbelly rockfish - Pacific Coast</t>
  </si>
  <si>
    <t>Shortbill spearfish - Pacific</t>
  </si>
  <si>
    <t>Shortfin mako - Atlantic</t>
  </si>
  <si>
    <t>Shortspine thornyhead - Pacific Coast</t>
  </si>
  <si>
    <t>Silver hake - Gulf of Maine / Northern Georges Bank</t>
  </si>
  <si>
    <t>Silver hake - Southern Georges Bank / Mid-Atlantic</t>
  </si>
  <si>
    <t>Skipjack tuna - Central Western Pacific</t>
  </si>
  <si>
    <t>Skipjack tuna - Eastern Tropical Pacific</t>
  </si>
  <si>
    <t>Smooth skate - Gulf of Maine</t>
  </si>
  <si>
    <t>Snow crab - Bering Sea</t>
  </si>
  <si>
    <t>Snowy grouper - Gulf of Mexico</t>
  </si>
  <si>
    <t>Snowy grouper - Southern Atlantic Coast</t>
  </si>
  <si>
    <t>Southern Tanner crab - Bering Sea</t>
  </si>
  <si>
    <t>Spanish mackerel - Gulf of Mexico</t>
  </si>
  <si>
    <t>Spanish mackerel - Southern Atlantic Coast</t>
  </si>
  <si>
    <t>Speckled hind - Southern Atlantic Coast</t>
  </si>
  <si>
    <t>Spiny dogfish - Atlantic Coast</t>
  </si>
  <si>
    <t>Spiny dogfish - Pacific Coast</t>
  </si>
  <si>
    <t>Splitnose rockfish - Pacific Coast</t>
  </si>
  <si>
    <t>Starry flounder - Pacific Coast</t>
  </si>
  <si>
    <t>Stone crabs (Menippe spp.) - Gulf of Mexico</t>
  </si>
  <si>
    <t>Striped marlin - Central Western Pacific</t>
  </si>
  <si>
    <t>Striped marlin - Eastern Tropical Pacific</t>
  </si>
  <si>
    <t>Summer flounder - Mid-Atlantic Coast</t>
  </si>
  <si>
    <t>Swordfish - North Atlantic</t>
  </si>
  <si>
    <t>Swordfish - North Pacific</t>
  </si>
  <si>
    <t>Thorny skate - Gulf of Maine</t>
  </si>
  <si>
    <t>Tilefish - Mid-Atlantic Coast</t>
  </si>
  <si>
    <t>Tilefish - Southern Atlantic Coast</t>
  </si>
  <si>
    <t>Vermilion rockfish - California</t>
  </si>
  <si>
    <t>Vermilion snapper - Gulf of Mexico</t>
  </si>
  <si>
    <t>Vermilion snapper - Southern Atlantic Coast</t>
  </si>
  <si>
    <t>Wahoo - Pacific</t>
  </si>
  <si>
    <t>Walleye pollock - Aleutian Islands</t>
  </si>
  <si>
    <t>Walleye pollock - Eastern Bering Sea</t>
  </si>
  <si>
    <t>Walleye pollock - Western / Central Gulf of Alaska</t>
  </si>
  <si>
    <t>Warsaw grouper - Southern Atlantic Coast</t>
  </si>
  <si>
    <t>White grunt - Southern Atlantic Coast</t>
  </si>
  <si>
    <t>White hake - Gulf of Maine / Georges Bank</t>
  </si>
  <si>
    <t>White marlin - North Atlantic</t>
  </si>
  <si>
    <t>White shrimp - Gulf of Mexico</t>
  </si>
  <si>
    <t>White shrimp - Southern Atlantic Coast</t>
  </si>
  <si>
    <t>Widow rockfish - Pacific Coast</t>
  </si>
  <si>
    <t>Windowpane - Gulf of Maine / Georges Bank</t>
  </si>
  <si>
    <t>Windowpane - Southern New England / Mid-Atlantic</t>
  </si>
  <si>
    <t>Winter flounder - Georges Bank</t>
  </si>
  <si>
    <t>Winter flounder - Gulf of Maine</t>
  </si>
  <si>
    <t>Winter flounder - Southern New England / Mid-Atlantic</t>
  </si>
  <si>
    <t>Winter skate - Georges Bank / Southern New England</t>
  </si>
  <si>
    <t>Witch flounder - Northwestern Atlantic Coast</t>
  </si>
  <si>
    <t>Wreckfish - Southern Atlantic Coast</t>
  </si>
  <si>
    <t>Yellowedge grouper - Gulf of Mexico</t>
  </si>
  <si>
    <t>Yelloweye rockfish - Pacific Coast</t>
  </si>
  <si>
    <t>Yellowfin sole - Bering Sea / Aleutian Islands</t>
  </si>
  <si>
    <t>Yellowfin tuna - Central Western Pacific</t>
  </si>
  <si>
    <t>Yellowfin tuna - Eastern Tropical Pacific</t>
  </si>
  <si>
    <t>Yellowfin tuna - Western Atlantic</t>
  </si>
  <si>
    <t>Yellowtail flounder - Cape Cod / Gulf of Maine</t>
  </si>
  <si>
    <t>Yellowtail flounder - Georges Bank</t>
  </si>
  <si>
    <t>Yellowtail flounder - Southern New England / Mid-Atlantic</t>
  </si>
  <si>
    <t>Yellowtail rockfish - Northern Pacific Coast</t>
  </si>
  <si>
    <t>Yellowtail snapper - Southern Atlantic Coast / Gulf of Mexico</t>
  </si>
  <si>
    <t>3 Bridle 4 Seam</t>
  </si>
  <si>
    <t>3 Bridle 4 Seam: Flat Sweep</t>
  </si>
  <si>
    <t>3 Bridle 4 Seam: Rockhopper Sweep</t>
  </si>
  <si>
    <t>36 Yankee Trawl</t>
  </si>
  <si>
    <t>Acoustic Backscatter</t>
  </si>
  <si>
    <t>Acoustic Recorders</t>
  </si>
  <si>
    <t>ADCP</t>
  </si>
  <si>
    <t>Aluetian Wing Trawl</t>
  </si>
  <si>
    <t>Autonomous Reef Monitoring Structure (ARMS)</t>
  </si>
  <si>
    <t>AUV</t>
  </si>
  <si>
    <t>Bag Seine</t>
  </si>
  <si>
    <t>Beach Seine</t>
  </si>
  <si>
    <t>Binoculars</t>
  </si>
  <si>
    <t>Bioacoustics</t>
  </si>
  <si>
    <t>Biopsy</t>
  </si>
  <si>
    <t>BONGO</t>
  </si>
  <si>
    <t>BotCam (baited camera stations)</t>
  </si>
  <si>
    <t>Bottom Longline</t>
  </si>
  <si>
    <t>Bottom Trawl</t>
  </si>
  <si>
    <t>BRUVs (baited camera stations)</t>
  </si>
  <si>
    <t>Chevron Fish Trap</t>
  </si>
  <si>
    <t>Clam Dredge</t>
  </si>
  <si>
    <t>Commercial Shrimp Trawl</t>
  </si>
  <si>
    <t>Continuous Underwater Fish Egg Sampler (CUFES)</t>
  </si>
  <si>
    <t>DCIP</t>
  </si>
  <si>
    <t>Digital Camera</t>
  </si>
  <si>
    <t>Drift Net</t>
  </si>
  <si>
    <t>Ecological Acoustic Recorder (EAR)</t>
  </si>
  <si>
    <t>eDNA</t>
  </si>
  <si>
    <t>EK-60 Echosounder</t>
  </si>
  <si>
    <t>Expendable Bathythermograph (XBT)</t>
  </si>
  <si>
    <t>Fish Traps</t>
  </si>
  <si>
    <t>Flat Sweep Trawl</t>
  </si>
  <si>
    <t>Fyke Net</t>
  </si>
  <si>
    <t>Gillnet</t>
  </si>
  <si>
    <t>Grab Sampler</t>
  </si>
  <si>
    <t>Haddock Gear Selectivity Net</t>
  </si>
  <si>
    <t>Handline</t>
  </si>
  <si>
    <t>High-frequency Autonomous Acoustic Recording Package (HARP)</t>
  </si>
  <si>
    <t>Hook and Line</t>
  </si>
  <si>
    <t>Human Observation</t>
  </si>
  <si>
    <t>Hydroacoustics</t>
  </si>
  <si>
    <t>IBS COD Trawl</t>
  </si>
  <si>
    <t>International Young Gadoid Pelagic Trawl</t>
  </si>
  <si>
    <t>Issacs-Kidd Trawl</t>
  </si>
  <si>
    <t>LADCP</t>
  </si>
  <si>
    <t>Laser Line Scan</t>
  </si>
  <si>
    <t>LIDAR</t>
  </si>
  <si>
    <t>Light</t>
  </si>
  <si>
    <t>Lobster Trap</t>
  </si>
  <si>
    <t>Lobster Trap (Fathoms Plus Style)</t>
  </si>
  <si>
    <t>Long bottom longline</t>
  </si>
  <si>
    <t>Longline</t>
  </si>
  <si>
    <t>MANTA</t>
  </si>
  <si>
    <t>Methot Trawl</t>
  </si>
  <si>
    <t>Mid-water Trawl</t>
  </si>
  <si>
    <t>MOCNES</t>
  </si>
  <si>
    <t>MOCNESS</t>
  </si>
  <si>
    <t>Modified Cobb</t>
  </si>
  <si>
    <t>Monkfish Net</t>
  </si>
  <si>
    <t>Moored Buoy</t>
  </si>
  <si>
    <t>MOUSS</t>
  </si>
  <si>
    <t>Multibeam</t>
  </si>
  <si>
    <t>NEUSTON</t>
  </si>
  <si>
    <t>Nordic 264 Trawl</t>
  </si>
  <si>
    <t>North Atlantic Type 2 Seam Whiting Trawl</t>
  </si>
  <si>
    <t>Oyster Dredge</t>
  </si>
  <si>
    <t>Pelagic Longline</t>
  </si>
  <si>
    <t>Photo-identification</t>
  </si>
  <si>
    <t>PIT Tags</t>
  </si>
  <si>
    <t>Plankton Gear</t>
  </si>
  <si>
    <t>Purse Seine</t>
  </si>
  <si>
    <t>Rod and Reel</t>
  </si>
  <si>
    <t>ROV</t>
  </si>
  <si>
    <t>Satellite-tracked Drifters</t>
  </si>
  <si>
    <t>Scallop Dredge</t>
  </si>
  <si>
    <t>SCUBA</t>
  </si>
  <si>
    <t>Seine</t>
  </si>
  <si>
    <t>Set Net</t>
  </si>
  <si>
    <t>Settlement Traps</t>
  </si>
  <si>
    <t>Short bottom longline</t>
  </si>
  <si>
    <t>Side Scan</t>
  </si>
  <si>
    <t>Single Beam</t>
  </si>
  <si>
    <t>Skimmer Trawl</t>
  </si>
  <si>
    <t>Snorkel/Free Dive</t>
  </si>
  <si>
    <t>Sonar</t>
  </si>
  <si>
    <t>Surface Longline</t>
  </si>
  <si>
    <t>Surface Trawl</t>
  </si>
  <si>
    <t>Tags (satellite, acoustic and others)</t>
  </si>
  <si>
    <t>Temp Logger</t>
  </si>
  <si>
    <t>Temperature Depth Recorders (TDRs)</t>
  </si>
  <si>
    <t>Throw Trap</t>
  </si>
  <si>
    <t>Towboards</t>
  </si>
  <si>
    <t>Towed Hydrophone Array</t>
  </si>
  <si>
    <t>Towed Optical Assessent Device (TOAD)</t>
  </si>
  <si>
    <t>Trammel Net</t>
  </si>
  <si>
    <t>Trawl</t>
  </si>
  <si>
    <t>Troll</t>
  </si>
  <si>
    <t>Video Arrays</t>
  </si>
  <si>
    <t>Visual Census</t>
  </si>
  <si>
    <t>Witham Collector</t>
  </si>
  <si>
    <t>Others</t>
  </si>
  <si>
    <t>Atlantic Spotted Dolphin - Northern Gulf of Mexico</t>
  </si>
  <si>
    <t>Atlantic Spotted Dolphin - Western North Atlantic</t>
  </si>
  <si>
    <t>Atlantic White-Sided Dolphin - Western North Atlantic</t>
  </si>
  <si>
    <t>Baird's Beaked Whale - Alaska</t>
  </si>
  <si>
    <t>Baird's Beaked Whale - California-Oregon-Washington</t>
  </si>
  <si>
    <t>Bearded Seal - Alaska</t>
  </si>
  <si>
    <t>Beluga Whale - Beaufort Sea</t>
  </si>
  <si>
    <t>Beluga Whale - Bristol Bay</t>
  </si>
  <si>
    <t>Beluga Whale - Eastern Bering Sea</t>
  </si>
  <si>
    <t>Beluga Whale - Eastern Chukchi Sea</t>
  </si>
  <si>
    <t>Blainville's Beaked Whale - Hawaii</t>
  </si>
  <si>
    <t>Blainville's Beaked Whale - Northern Gulf of Mexico</t>
  </si>
  <si>
    <t>Blainville's Beaked Whale - Western North Atlantic</t>
  </si>
  <si>
    <t>Blue whale - Eastern North Pacific, formerly California/Mexico</t>
  </si>
  <si>
    <t>Blue whale - Western North Pacific, formerly Hawaii</t>
  </si>
  <si>
    <t>Bottlenose Dolphin - California Coastal</t>
  </si>
  <si>
    <t>Bottlenose Dolphin - California-Oregon-Washington Offshore</t>
  </si>
  <si>
    <t>Bottlenose Dolphin - Eastern Gulf of Mexico Coastal</t>
  </si>
  <si>
    <t>Bottlenose Dolphin - Gulf of Mexico Bay Sound and Estuarine</t>
  </si>
  <si>
    <t>Bottlenose Dolphin - Gulf of Mexico Continental Shelf and Slope</t>
  </si>
  <si>
    <t>Bottlenose Dolphin - Hawaii</t>
  </si>
  <si>
    <t>Bottlenose Dolphin - Northern Gulf of Mexico Coastal</t>
  </si>
  <si>
    <t>Bottlenose Dolphin - Northern Gulf of Mexico Oceanic Stock, formerly Outer Continental Shelf</t>
  </si>
  <si>
    <t>Bottlenose Dolphin - Western Gulf of Mexico Coastal</t>
  </si>
  <si>
    <t>Bottlenose Dolphin - Western North Atlantic Coastal</t>
  </si>
  <si>
    <t>Bottlenose Dolphin - Western North Atlantic Offshore</t>
  </si>
  <si>
    <t>Bowhead Whale - Western Arctic</t>
  </si>
  <si>
    <t>Bryde's Whale - Eastern Tropical Pacific</t>
  </si>
  <si>
    <t>Bryde's Whale - Hawaii</t>
  </si>
  <si>
    <t>Bryde's Whale - Northern Gulf of Mexico</t>
  </si>
  <si>
    <t>California Sea Lion - U.S.</t>
  </si>
  <si>
    <t>Clymene Dolphin - Northern Gulf of Mexico</t>
  </si>
  <si>
    <t>Clymene Dolphin - Western North Atlantic</t>
  </si>
  <si>
    <t>Common Dolphin - Western North Atlantic</t>
  </si>
  <si>
    <t>Cuvier's Beaked Whale - Alaska</t>
  </si>
  <si>
    <t>Cuvier's Beaked Whale - California-Oregon-Washington</t>
  </si>
  <si>
    <t>Cuvier's Beaked Whale - Hawaii</t>
  </si>
  <si>
    <t>Cuvier's Beaked Whale - Northern Gulf of Mexico</t>
  </si>
  <si>
    <t>Cuvier's Beaked Whale - Western North Atlantic</t>
  </si>
  <si>
    <t>Dall's Porpoise - Alaska</t>
  </si>
  <si>
    <t>Dall's Porpoise - California-Oregon-Washington</t>
  </si>
  <si>
    <t>Dwarf Sperm Whale - California-Oregon-Washington</t>
  </si>
  <si>
    <t>Dwarf Sperm Whale - Hawaii</t>
  </si>
  <si>
    <t>Dwarf Sperm Whale - Northern Gulf of Mexico</t>
  </si>
  <si>
    <t>Dwarf Sperm Whale - Western North Atlantic</t>
  </si>
  <si>
    <t>False Killer Whale - Hawaii</t>
  </si>
  <si>
    <t>False Killer Whale - Northern Gulf of Mexico</t>
  </si>
  <si>
    <t>Fin Whale - California-Oregon-Washington</t>
  </si>
  <si>
    <t>Fin Whale - Hawaii</t>
  </si>
  <si>
    <t>Fin Whale - Northeast Pacific</t>
  </si>
  <si>
    <t>Fin Whale - Western North Atlantic</t>
  </si>
  <si>
    <t>Fraser's Dolphin - Hawaii</t>
  </si>
  <si>
    <t>Fraser's Dolphin - Northern Gulf of Mexico</t>
  </si>
  <si>
    <t>Fraser's Dolphin - Western North Atlantic</t>
  </si>
  <si>
    <t>Gervais' Beaked Whale - Northern Gulf of Mexico</t>
  </si>
  <si>
    <t>Gervais' Beaked Whale - Western North Atlantic</t>
  </si>
  <si>
    <t>Gray Seal - Western North Atlantic</t>
  </si>
  <si>
    <t>Guadalupe Fur Seal - Mexico</t>
  </si>
  <si>
    <t>Harbor Porpoise - Bering Sea</t>
  </si>
  <si>
    <t>Harbor Porpoise - Central California (split into Monterey Bay stock and Morro Bay stock in 2002)</t>
  </si>
  <si>
    <t>Harbor Porpoise - Gulf of Alaska</t>
  </si>
  <si>
    <t>Harbor Porpoise - Gulf of Maine-Bay of Fundy</t>
  </si>
  <si>
    <t>Harbor Porpoise - Inland WA</t>
  </si>
  <si>
    <t>Harbor Porpoise - Monterey Bay</t>
  </si>
  <si>
    <t>Harbor Porpoise - Morro Bay</t>
  </si>
  <si>
    <t>Harbor Porpoise - Northern California-Southern Oregon, formerly Northern California</t>
  </si>
  <si>
    <t>Harbor Porpoise - Oregon-Washington Coastal</t>
  </si>
  <si>
    <t>Harbor Porpoise - San Francisco-Russian River</t>
  </si>
  <si>
    <t>Harbor Porpoise - Southeast Alaska</t>
  </si>
  <si>
    <t>Harbor Seal - Bering Sea</t>
  </si>
  <si>
    <t>Harbor Seal - California</t>
  </si>
  <si>
    <t>Harbor Seal - Gulf of Alaska</t>
  </si>
  <si>
    <t>Harbor Seal - Oregon-Washington Coastal</t>
  </si>
  <si>
    <t>Harbor Seal - Southeast Alaska</t>
  </si>
  <si>
    <t>Harbor Seal - Washington Inland</t>
  </si>
  <si>
    <t>Harbor Seal - Western North Atlantic</t>
  </si>
  <si>
    <t>Harp Seal - Western North Atlantic</t>
  </si>
  <si>
    <t>Hawaiian Monk Seal - Hawaii</t>
  </si>
  <si>
    <t>Hooded Seal - Western North Atlantic</t>
  </si>
  <si>
    <t>Humpback Whale - Central North Pacific</t>
  </si>
  <si>
    <t>Humpback Whale - Eastern North Pacific, formerly California-Oregon-Washington-Mexico</t>
  </si>
  <si>
    <t>Humpback Whale - Gulf of Maine, formerly Western North Atlantic</t>
  </si>
  <si>
    <t>Humpback Whale - Western North Pacific</t>
  </si>
  <si>
    <t>Killer Whale - AT1 Transient</t>
  </si>
  <si>
    <t>Killer Whale - Eastern North Pacific Alaska Resident</t>
  </si>
  <si>
    <t>Killer Whale - Eastern North Pacific Northern Resident</t>
  </si>
  <si>
    <t>Killer Whale - Eastern North Pacific Offshore</t>
  </si>
  <si>
    <t>Killer Whale - Eastern North Pacific Southern Resident</t>
  </si>
  <si>
    <t>Killer Whale - Eastern North Pacific Transient</t>
  </si>
  <si>
    <t>Killer Whale - Gulf of Alaska, Aleutian Islands, and Bering Sea Transient</t>
  </si>
  <si>
    <t>Killer Whale - Hawaii</t>
  </si>
  <si>
    <t>Killer Whale - Northern Gulf of Mexico</t>
  </si>
  <si>
    <t>Killer Whale - West Coast Transient</t>
  </si>
  <si>
    <t>Killer Whale - Western North Atlantic</t>
  </si>
  <si>
    <t>Long-Beaked Common Dolphin - California</t>
  </si>
  <si>
    <t>Long-Finned Pilot Whale - Western North Atlantic</t>
  </si>
  <si>
    <t>Longman's Beaked Whale - Hawaii</t>
  </si>
  <si>
    <t>Melon-Headed Whale - Hawaii</t>
  </si>
  <si>
    <t>Melon-Headed Whale - Northern Gulf of Mexico</t>
  </si>
  <si>
    <t>Melon-Headed Whale - Western North Atlantic</t>
  </si>
  <si>
    <t>Mesoplodont Beaked Whale - California-Oregon-Washington</t>
  </si>
  <si>
    <t>Mesoplodont Beaked Whale - Western North Atlantic</t>
  </si>
  <si>
    <t>Minke Whale - Alaska</t>
  </si>
  <si>
    <t>Minke Whale - California-Oregon-Washington</t>
  </si>
  <si>
    <t>Minke Whale - Canadian Eastern Coastal</t>
  </si>
  <si>
    <t>Minke Whale - Hawaii</t>
  </si>
  <si>
    <t>North Atlantic Right Whale - Western Stock, formerly Western North Atlantic</t>
  </si>
  <si>
    <t>North Pacific Right Whale - Eastern North Pacific, formerly North Pacific</t>
  </si>
  <si>
    <t>Northern Bottlenose Whale - Western North Atlantic</t>
  </si>
  <si>
    <t>Northern Elephant Seal - California Breeding</t>
  </si>
  <si>
    <t>Northern Fur Seal - Eastern Pacific</t>
  </si>
  <si>
    <t>Northern Fur Seal - San Miguel Island</t>
  </si>
  <si>
    <t>Northern Right Whale Dolphin - California-Oregon-Washington</t>
  </si>
  <si>
    <t>Pacific White-Sided Dolphin - California-Oregon-Washington, North and South</t>
  </si>
  <si>
    <t>Pacific White-Sided Dolphin - North Pacific, formerly Central North Pacific</t>
  </si>
  <si>
    <t>Pantropical Spotted Dolphin - Hawaii</t>
  </si>
  <si>
    <t>Pantropical Spotted Dolphin - Northern Gulf of Mexico</t>
  </si>
  <si>
    <t>Pantropical Spotted Dolphin - Western North Atlantic</t>
  </si>
  <si>
    <t>Pygmy Killer Whale - Hawaii</t>
  </si>
  <si>
    <t>Pygmy Killer Whale - Northern Gulf of Mexico</t>
  </si>
  <si>
    <t>Pygmy Killer Whale - Western North Atlantic</t>
  </si>
  <si>
    <t>Pygmy Sperm Whale - California-Oregon-Washington</t>
  </si>
  <si>
    <t>Pygmy Sperm Whale - Hawaii</t>
  </si>
  <si>
    <t>Pygmy Sperm Whale - Northern Gulf of Mexico</t>
  </si>
  <si>
    <t>Pygmy Sperm Whale - Western North Atlantic</t>
  </si>
  <si>
    <t>Ribbon Seal - Alaska</t>
  </si>
  <si>
    <t>Ringed Seal - Alaska</t>
  </si>
  <si>
    <t>Risso's Dolphin - California-Oregon-Washington</t>
  </si>
  <si>
    <t>Risso's Dolphin - Hawaii</t>
  </si>
  <si>
    <t>Risso's Dolphin - Northern Gulf of Mexico</t>
  </si>
  <si>
    <t>Risso's Dolphin - Western North Atlantic</t>
  </si>
  <si>
    <t>Rough-Toothed Dolphin - Hawaii</t>
  </si>
  <si>
    <t>Rough-Toothed Dolphin - Northern Gulf of Mexico</t>
  </si>
  <si>
    <t>Sei Whale - Eastern North Pacific</t>
  </si>
  <si>
    <t>Sei Whale - Hawaii</t>
  </si>
  <si>
    <t>Sei Whale - Nova Scotia, formerly Western North Atlantic</t>
  </si>
  <si>
    <t>Sei Whale - Western North Atlantic</t>
  </si>
  <si>
    <t>Short-Beaked Common Dolphin - California-Oregon-Washington</t>
  </si>
  <si>
    <t>Short-Finned Pilot Whale - California-Oregon-Washington</t>
  </si>
  <si>
    <t>Short-Finned Pilot Whale - Hawaii</t>
  </si>
  <si>
    <t>Short-Finned Pilot Whale - Northern Gulf of Mexico</t>
  </si>
  <si>
    <t>Short-Finned Pilot Whale - Western North Atlantic</t>
  </si>
  <si>
    <t>Sowerby's Beaked Whale - Western North Atlantic</t>
  </si>
  <si>
    <t>Sperm Whale - California-Oregon-Washington</t>
  </si>
  <si>
    <t>Sperm Whale - Hawaii</t>
  </si>
  <si>
    <t>Sperm Whale - North Atlantic</t>
  </si>
  <si>
    <t>Sperm Whale - North Pacific</t>
  </si>
  <si>
    <t>Sperm Whale - Northern Gulf of Mexico</t>
  </si>
  <si>
    <t>Spinner Dolphin - Hawaii</t>
  </si>
  <si>
    <t>Spinner Dolphin - Northern Gulf of Mexico</t>
  </si>
  <si>
    <t>Spinner Dolphin - Western North Atlantic</t>
  </si>
  <si>
    <t>Spotted Seal - Alaska</t>
  </si>
  <si>
    <t>Stejneger's Beaked Whale - Alaska</t>
  </si>
  <si>
    <t>Striped Dolphin - California-Oregon-Washington</t>
  </si>
  <si>
    <t>Striped Dolphin - Hawaii</t>
  </si>
  <si>
    <t>Striped Dolphin - Northern Gulf of Mexico</t>
  </si>
  <si>
    <t>Striped Dolphin - Western North Atlantic</t>
  </si>
  <si>
    <t>True's Beaked Whale - Western North Atlantic</t>
  </si>
  <si>
    <t>White-Beaked Dolphin - Western North Atlantic</t>
  </si>
  <si>
    <t>Algae</t>
  </si>
  <si>
    <t>Coral-Deep Water Coral</t>
  </si>
  <si>
    <t>Coral-Hermatypic Stony Coral</t>
  </si>
  <si>
    <t>Coral-Hydrocoral</t>
  </si>
  <si>
    <t>Coral-Mesophotic Hermatypic Coral</t>
  </si>
  <si>
    <t>Coral-Octocoral</t>
  </si>
  <si>
    <t>Coral-Shallow Water Coral</t>
  </si>
  <si>
    <t>Crustaceans</t>
  </si>
  <si>
    <t>Fish-General</t>
  </si>
  <si>
    <t>Fishes-Benthic Fish</t>
  </si>
  <si>
    <t>Fishes-Larval Reef Fish</t>
  </si>
  <si>
    <t>Fishes-Pelagic Fish</t>
  </si>
  <si>
    <t>Fishes-Reef Fish</t>
  </si>
  <si>
    <t>Fishes-Shark</t>
  </si>
  <si>
    <t>Ichthyoplankton</t>
  </si>
  <si>
    <t>Invertebrate-Benthic</t>
  </si>
  <si>
    <t>Invertebrate-General</t>
  </si>
  <si>
    <t>Invertebrate-Pelagic</t>
  </si>
  <si>
    <t>Marine Mammal</t>
  </si>
  <si>
    <t>Microbes</t>
  </si>
  <si>
    <t>Phytoplankton</t>
  </si>
  <si>
    <t>Sea Bird</t>
  </si>
  <si>
    <t>Sea Grass</t>
  </si>
  <si>
    <t>Sea Turtle</t>
  </si>
  <si>
    <t>Zooplankton</t>
  </si>
  <si>
    <t>Alaska Ecosystem Complex</t>
  </si>
  <si>
    <t>Antarctica</t>
  </si>
  <si>
    <t>California Current</t>
  </si>
  <si>
    <t>Caribbean Sea</t>
  </si>
  <si>
    <t>Eastern Tropical Pacific</t>
  </si>
  <si>
    <t>Great Lakes</t>
  </si>
  <si>
    <t>Gulf of California</t>
  </si>
  <si>
    <t>Gulf of Mexico</t>
  </si>
  <si>
    <t>Northeast Shelf</t>
  </si>
  <si>
    <t>Pacific Islands Ecosystem Complex</t>
  </si>
  <si>
    <t>Southeast Shelf</t>
  </si>
  <si>
    <t>DESC</t>
  </si>
  <si>
    <t>Ecosystem Monitoring and Assessment</t>
  </si>
  <si>
    <t>Surveys that principally collect oceanographic and lower trophic level (phytoplankton, zooplankton, and ichthyoplankton) data to monitor the health and status of the ecosystems, with the ultimate goal of characterizing the changing states of ecosystems, supporting protected resources and sustainable fisheries, and forecasting the subsequent impact on fisheries productivity. Examples include ecosystem monitoring and assessment, oceanography, climate observation, IEA, HAB, MPA, etc.</t>
  </si>
  <si>
    <t>Fisheries Monitoring and Assessment</t>
  </si>
  <si>
    <t>Surveys that principally collect data of temporal distribution and abundance of commercially-targeted and ecologically-important species; examine the changes in the species composition and size and age compositions of species over time and space; examine reproductive biology and food habits of the community; and describe the physical habitat. Examples include stock assessment, life history, recruitement, reef fisheries, etc.</t>
  </si>
  <si>
    <t>Habitat Monitoring and Assessment</t>
  </si>
  <si>
    <t>Surveys that principally collect data to characterize the status, quantity, and changing states of habitat, the ecological relationships among species and their habitats/environments, and work toward developing the best available information on habitat characteristics relative to the population dynamics of fishery species or other living marine resources. Examples include benthic surveys and mapping, quantifying habitat-specific vital rates per life stage, habitat restoration assessments, defining and refining EFH, etc.</t>
  </si>
  <si>
    <t>Protected Species Monitoring and Assessment</t>
  </si>
  <si>
    <t>Surveys that pricinpally collect information for the protection and recovery of protected species. Examples include protected species population monitoring and assessment, animal movement, camp support, ESA coral assessment, tagging, ecosystem data collection to support PR, etc.</t>
  </si>
  <si>
    <t>Science, Services and Stewardship</t>
  </si>
  <si>
    <t>Other survey types that support NOAA missions, including research, education and outreach, marine debris removal, advancing technology research and development, etc.</t>
  </si>
  <si>
    <t>All Quarters</t>
  </si>
  <si>
    <t>Quarter 1</t>
  </si>
  <si>
    <t>Quarter 2</t>
  </si>
  <si>
    <t>Quarter 3</t>
  </si>
  <si>
    <t>Quarter 4</t>
  </si>
  <si>
    <t>Chartered Vessel</t>
  </si>
  <si>
    <t>Fishery Survey Vessel (FSV)</t>
  </si>
  <si>
    <t>Hydrographic RV</t>
  </si>
  <si>
    <t>Oceanographic RV</t>
  </si>
  <si>
    <t>Program Small Boat (i.e. NMFS science center owned small boat)</t>
  </si>
  <si>
    <t>State Owned Boat</t>
  </si>
  <si>
    <t>UNOLS (University National Oceanographic Laboratory System) Fleet</t>
  </si>
  <si>
    <t>AFSC</t>
  </si>
  <si>
    <t>NEFSC</t>
  </si>
  <si>
    <t>NWFSC</t>
  </si>
  <si>
    <t>PIFSC</t>
  </si>
  <si>
    <t>SEFSC</t>
  </si>
  <si>
    <t>ST</t>
  </si>
  <si>
    <t>SWFSC</t>
  </si>
  <si>
    <t>Acoustical Environment of Three Stations at Riley's Hump</t>
  </si>
  <si>
    <t>Alaska Harbor Seal Ecology</t>
  </si>
  <si>
    <t>Alaska Integrated Seafloor Habitat Mapping</t>
  </si>
  <si>
    <t>Aleutian Island Groundfish Bottom Trawl</t>
  </si>
  <si>
    <t>Aleutian Island Harbor Seal Ecology</t>
  </si>
  <si>
    <t>Aleutian Islands Deep Coral and Sponge Communities Mapping</t>
  </si>
  <si>
    <t>Aleutian Islands Steller Sea Lion Vital Rates Studies</t>
  </si>
  <si>
    <t>Aleutian Islands/Bering Sea Killer Whale</t>
  </si>
  <si>
    <t>American Eel Fyke Net Survey (GADNR)</t>
  </si>
  <si>
    <t>American Eel Fyke Net Survey (SCDNR)</t>
  </si>
  <si>
    <t>American Samoa Cetacean and Ecosystem Assessment Survey</t>
  </si>
  <si>
    <t>American Samoa Insular Bottomfish Survey</t>
  </si>
  <si>
    <t>American Samoa Insular Reef Fish Survey</t>
  </si>
  <si>
    <t>American Samoa Life History Bio-sampling</t>
  </si>
  <si>
    <t>American Samoa Ocean Acidification Process Cruise - National Coral Reef Conservation Program</t>
  </si>
  <si>
    <t>American Samoa Reef Assessment and Monitoring Program (ASRAMP) - National Coral Reef Monitoring Program (NCRMP)</t>
  </si>
  <si>
    <t>American Shad Drift Gillnet Survey (SCDRN)</t>
  </si>
  <si>
    <t>Arctic Integrated Ecosystem Survey</t>
  </si>
  <si>
    <t>Arctic Whale Ecology Study (ARCWEST)</t>
  </si>
  <si>
    <t>Atlantic Herring Acoustic Survey</t>
  </si>
  <si>
    <t>Atlantic Herring Hydroacoustic_Fall</t>
  </si>
  <si>
    <t>Atlantic Marine Assessment Program for Protected Species (AMAPPS) Cetacean and Turtle Abundance</t>
  </si>
  <si>
    <t>Atlantic Striped Bass Tagging Bottom Trawl Survey (USFWS)</t>
  </si>
  <si>
    <t>Atlantic Surf Clam &amp;amp; Ocean Quahog Dredge</t>
  </si>
  <si>
    <t>BASIS Northern Bering Sea</t>
  </si>
  <si>
    <t>BASIS/FOCI Southeastern  Bering Sea</t>
  </si>
  <si>
    <t>BASIS_Fall</t>
  </si>
  <si>
    <t>BFISH</t>
  </si>
  <si>
    <t>BRD Testing</t>
  </si>
  <si>
    <t>Beaufort Bridgenet Plankton Survey</t>
  </si>
  <si>
    <t>Benthic Habitat characterization and mapping</t>
  </si>
  <si>
    <t>Bering Sea Biennial Walleye Pollock Accoustic_Summer</t>
  </si>
  <si>
    <t>Bering Sea Eco-FOCI  Ichthyoplankton_Spring</t>
  </si>
  <si>
    <t>Bering Sea Moorings and Zooplankton Survey_Spring (PMEL)</t>
  </si>
  <si>
    <t>Bering Sea Shelf FISHPAC Essential Fish Habitat Mapping</t>
  </si>
  <si>
    <t>Bering-Chukchi CAEP Sea Large Whale</t>
  </si>
  <si>
    <t>Biloxi Bay Beam Trawl Survey (MDMR)</t>
  </si>
  <si>
    <t>Biloxi Bay Seine Survey (MDMR)</t>
  </si>
  <si>
    <t>Bluefin Tuna Slope Sea Longline Survey</t>
  </si>
  <si>
    <t>Bluefin Tuna Slope Sea Survey</t>
  </si>
  <si>
    <t>Bogoslof Island Northern fur Seal (AEPNFS) Population</t>
  </si>
  <si>
    <t>Bottom Trawl Survey_Fall</t>
  </si>
  <si>
    <t>Bottom Trawl Survey_Spring</t>
  </si>
  <si>
    <t>Bottom Trawl Survey_Winter</t>
  </si>
  <si>
    <t>COASTSPAN (state)</t>
  </si>
  <si>
    <t>COOPERATIVE RESEARCH SURVEY - GEAR SELECTIVITY STUDY</t>
  </si>
  <si>
    <t>COOPERATIVE RESEARCH SURVEY - GOOSEFISH</t>
  </si>
  <si>
    <t>COOPERATIVE RESEARCH SURVEY - IBS COD</t>
  </si>
  <si>
    <t>COOPERATIVE RESEARCH SURVEY - IBS YELLOWTAIL</t>
  </si>
  <si>
    <t>COOPERATIVE RESEARCH SURVEY - PAIR TRAWL</t>
  </si>
  <si>
    <t>COOPERATIVE RESEARCH SURVEY - SURFCLAM/QUAHOG</t>
  </si>
  <si>
    <t>COOPERATIVE RESEARCH SURVEY - TWIN TRAWL</t>
  </si>
  <si>
    <t>CalCOFI/Sardine (Southern Portion)_Spring</t>
  </si>
  <si>
    <t>CalCOFI_Fall</t>
  </si>
  <si>
    <t>CalCOFI_Spring</t>
  </si>
  <si>
    <t>CalCOFI_Summer</t>
  </si>
  <si>
    <t>CalCOFI_Winter</t>
  </si>
  <si>
    <t>California Current ecosystem hake ecology and survey methods</t>
  </si>
  <si>
    <t>Caribbean Coral Reef Benthic Survey</t>
  </si>
  <si>
    <t>Caribbean Plankton Recruitment Experiment Survey</t>
  </si>
  <si>
    <t>Caribbean Reef Fish Assessment</t>
  </si>
  <si>
    <t>Caribbean Reef Fish Video Survey</t>
  </si>
  <si>
    <t>Caribbean Southeast Deep Coral Program</t>
  </si>
  <si>
    <t>Central CA Rockfish</t>
  </si>
  <si>
    <t>Central CA Shark</t>
  </si>
  <si>
    <t>Cetaceans of Southeastern Alaska</t>
  </si>
  <si>
    <t>Characterization of the mesopelagic ecosystem</t>
  </si>
  <si>
    <t>Chesapeake Bay and Coastal Virginia Bottom Longline Shark Survey (VIMS)</t>
  </si>
  <si>
    <t>Climate Impacts of Bluefin Tuna</t>
  </si>
  <si>
    <t>Coastal Finfish Gillnet Survey (MDMR)</t>
  </si>
  <si>
    <t>Coastal Pelagic Shark Longline</t>
  </si>
  <si>
    <t>Coastal Pelagic Species (CPS)_Spring</t>
  </si>
  <si>
    <t>Coastal Pelagic Species (CPS)_Summer</t>
  </si>
  <si>
    <t>Collaborative Large Whale Survey (CLAWS)</t>
  </si>
  <si>
    <t>Cooperative Atlantic States Shark Pupping and Nursery (COASTSPAN) Survey (DELBAY)</t>
  </si>
  <si>
    <t>Cooperative Atlantic States Shark Pupping and Nursery (COASTSPAN) survey (GADNR)</t>
  </si>
  <si>
    <t>Cooperative Atlantic States Shark Pupping and Nursery (COASTSPAN) survey (SCDNR)</t>
  </si>
  <si>
    <t>Cooperative Research Survey - Longline</t>
  </si>
  <si>
    <t>Cowcod</t>
  </si>
  <si>
    <t>Deep Sea Coral AUV</t>
  </si>
  <si>
    <t>Deep Set Longline</t>
  </si>
  <si>
    <t>Deep Water Horizon Oil Spill/Loop Current Survey</t>
  </si>
  <si>
    <t>Deepwater Horizon Seafood Safety Sampling</t>
  </si>
  <si>
    <t>Deepwater Red Crab Assessment (NRDA)</t>
  </si>
  <si>
    <t>Deepwater Rockfish Tagging</t>
  </si>
  <si>
    <t>Deepwater Systematics</t>
  </si>
  <si>
    <t>Dry Tortugas Reef Fish Visual Census (RVC)</t>
  </si>
  <si>
    <t>EMA-FOCI Age-0 Groundfish and Salmon Recruitment Process</t>
  </si>
  <si>
    <t>EMA-FOCI Larval Groundfish Assessment</t>
  </si>
  <si>
    <t>East Tropic Pacific (ETP) Marine Mammal</t>
  </si>
  <si>
    <t>East Tropic Pacific (ETP) Sharks</t>
  </si>
  <si>
    <t>Eastern Bering Sea Crab Mortality Reduction Conservation Engineering (CE) Study</t>
  </si>
  <si>
    <t>Eastern Bering Sea Groundfish Bottom Trawl</t>
  </si>
  <si>
    <t>Eastern Bering Sea Twin Trawl Conservation Engineering (CE) Study</t>
  </si>
  <si>
    <t>Eastern Bering Sea Upper Continenal Slope Groundfish Bottom Trawl</t>
  </si>
  <si>
    <t>Eastern Gulf of Alaska BASIS_GOA Assessment</t>
  </si>
  <si>
    <t>Eastern Gulf of Alaska spring sablefish</t>
  </si>
  <si>
    <t>Eco-FOCI Early Life_Winter</t>
  </si>
  <si>
    <t>Eco-FOCI Ecosystem Observations, Larval &amp;amp; Juvenile Groundfish and Forage Fish Survey_Fall</t>
  </si>
  <si>
    <t>Ecological Monitoring Trawl Survey (GADNR)</t>
  </si>
  <si>
    <t>Ensential Fish Habitat (EFH) Juvenile Rockvish</t>
  </si>
  <si>
    <t>Environmental Influences on Pink Shrimp</t>
  </si>
  <si>
    <t>Epifaunal (small fish and macro-invertebrates) Sampling</t>
  </si>
  <si>
    <t>Evaluating Optical and Acoustic Advanced Technologies to Survey Pacific Coast Rockfishes</t>
  </si>
  <si>
    <t>Evaluation of a multi-gear approach to conducting ecosystem focused fishery-independent surveys.</t>
  </si>
  <si>
    <t>Experimental Bottom Longline Survey</t>
  </si>
  <si>
    <t>Experimental Longline Survey</t>
  </si>
  <si>
    <t>Field Evaluation of an Unmanned Aircraft System (UAS) for Studying Cetacean Distribution, Density, and Habitat Use in the Arctic</t>
  </si>
  <si>
    <t>Fish assemblages of western and southwestern Puerto Rico</t>
  </si>
  <si>
    <t>Fisheries Observer Program Training</t>
  </si>
  <si>
    <t>Fisheries Oceanography - Climate Change</t>
  </si>
  <si>
    <t>Fisheries Oceanography - Leeward Oahu Pelagic Ecosystem Characterization</t>
  </si>
  <si>
    <t>Fisheries Oceanography - North Pacific Subtropical Front Survey</t>
  </si>
  <si>
    <t>Fisheries Oceanography - West Hawaii Integrated Ecosystem Assessment (IEA)</t>
  </si>
  <si>
    <t>Fishing Technology Studies to Reduce Bycatch and Habitat Effects of Fishing</t>
  </si>
  <si>
    <t>Florida Keys/Southeast Reef Fish Visual Census (RVC)</t>
  </si>
  <si>
    <t>Florida/Dry Tortugas Coral Reef Benthic Survey</t>
  </si>
  <si>
    <t>Foraging Ecology and Health of Adult Female Steller Sea Lions (AEPSSL)</t>
  </si>
  <si>
    <t>GOA/EBS/AI Longline Stock Assessment Survey</t>
  </si>
  <si>
    <t>Guam and CNMI Ocean Acidification Process Cruise - National Coral Reef Conservation Program/National Ocean Acification Program</t>
  </si>
  <si>
    <t>Guam and the Commonwealth of the Northern Mariana Islands (CNMI) Cetacean Survey</t>
  </si>
  <si>
    <t>Gulf Watch Alaska Program</t>
  </si>
  <si>
    <t>Gulf of Alaska - Southeast Coastal Monitoring Age-0 Groundfish and Salmon Recruitment Processes</t>
  </si>
  <si>
    <t>Gulf of Alaska Biennial Walleye Pollock Accoustic_Summer</t>
  </si>
  <si>
    <t>Gulf of Alaska Eco-FOCI_Late Larval Fish</t>
  </si>
  <si>
    <t>Gulf of Alaska Habitat Areas of Particular Concern (HAPC)</t>
  </si>
  <si>
    <t>Gulf of Alaska Integrated Ecosystem Research Program (IERP)</t>
  </si>
  <si>
    <t xml:space="preserve">Gulf of Alaska Shelf and Slope Groundfish Bottom Trawl </t>
  </si>
  <si>
    <t>Gulf of Alaska Steller Sea Lion (AEPSSL) Resight</t>
  </si>
  <si>
    <t>Gulf of Alaska Steller sea lion vital rates studies</t>
  </si>
  <si>
    <t>Gulf of California Vaquita Expedition</t>
  </si>
  <si>
    <t>Gulf of Maine Bottom Longline Survey_Fall</t>
  </si>
  <si>
    <t>Gulf of Maine Bottom Longline Survey_Spring</t>
  </si>
  <si>
    <t>Gulf of Mexico Bryde's Whale Trophic Ecology Study_Fall</t>
  </si>
  <si>
    <t>Gulf of Mexico Bryde's Whale Trophic Ecology Study_Summer</t>
  </si>
  <si>
    <t>Gulf of Mexico Highly Migratory Species (HMS) Pelagic Longline_Winter</t>
  </si>
  <si>
    <t>Gulf of Mexico Pelagic Longline</t>
  </si>
  <si>
    <t>Gulf of Mexico Shark Pupping and Nursery (GULFSPAN)</t>
  </si>
  <si>
    <t>Gulf of Mexico Shark Pupping and Nursery (GULFSPAN) (FSU/CML)</t>
  </si>
  <si>
    <t>Gulf of Mexico Shark Pupping and Nursery (GULFSPAN) (UHCL)</t>
  </si>
  <si>
    <t>Gulf of Mexico Shark Pupping and Nursery (GULFSPAN) (USA/DISL)</t>
  </si>
  <si>
    <t>Gulf of Mexico Shark Pupping and Nursery (GULFSPAN) (USM/GCRL)</t>
  </si>
  <si>
    <t>Habitat Sea Bass</t>
  </si>
  <si>
    <t>Hake Acoustic_Summer</t>
  </si>
  <si>
    <t>Hawaiian Archipelago Insular</t>
  </si>
  <si>
    <t>Hawaiian Archipelago Insular Bottomfish Survey</t>
  </si>
  <si>
    <t>Hawaiian Archipelago Insular Bottomfish Survey (Cooperative Research)</t>
  </si>
  <si>
    <t>Hawaiian Archipelago Insular Reef Fish Survey</t>
  </si>
  <si>
    <t>Hawaiian Archipelago Life History Bio-sampling</t>
  </si>
  <si>
    <t>Hawaiian Archipelago Reef Assessment and Monitoring Program (HARAMP) - National Coral Reef Monitoring Program (NCRMP)</t>
  </si>
  <si>
    <t>Hawaiian Islands: Technology for the Ecology of Cetaceans (HI-TEC)</t>
  </si>
  <si>
    <t>Hawaiian Monk Seal Enhancement and Survey Cruise (HMSEAS)</t>
  </si>
  <si>
    <t>Hawaiian Monk Seal Population Assessment and Recovery Activities - Deployment</t>
  </si>
  <si>
    <t>Hawaiian Monk Seal Population Assessment and Recovery Activities - Recovery</t>
  </si>
  <si>
    <t>Herring Energetics</t>
  </si>
  <si>
    <t>Humpback Whale Prey</t>
  </si>
  <si>
    <t>Ice Seal Ecology</t>
  </si>
  <si>
    <t>In-Water Sea Turtle Research (SCDNR)</t>
  </si>
  <si>
    <t>InShore Shark Longline</t>
  </si>
  <si>
    <t>Inshore Finfish Trawl Survey (MDMR)</t>
  </si>
  <si>
    <t>Integrated Biscayne Bay Ecological Assessment and Monitoring Project (IBBEAM)</t>
  </si>
  <si>
    <t>Intraspecific Diversity in Pink Shrimp Survey</t>
  </si>
  <si>
    <t>Johnston Cetacean and Ecosystem Assessment Survey</t>
  </si>
  <si>
    <t>Juvenile Forage Fish Energetics</t>
  </si>
  <si>
    <t>Juvenile Rockfish Survey</t>
  </si>
  <si>
    <t>Juvenile Salmon PNW Coastal_Fall</t>
  </si>
  <si>
    <t>Juvenile Salmon PNW Coastal_Spring</t>
  </si>
  <si>
    <t>Juvenile Salmon PNW Coastal_Summer</t>
  </si>
  <si>
    <t>Juvenile Salmon_Fall</t>
  </si>
  <si>
    <t>Juvenile Salmon_Summer</t>
  </si>
  <si>
    <t>Juvenile Sport Fish Trawl Monitoring Florida Bay</t>
  </si>
  <si>
    <t>Juvenile Stage Trawl Survey (GADNR)</t>
  </si>
  <si>
    <t>Juvenile sablefish tagging_Summer</t>
  </si>
  <si>
    <t>Kodiak Island Monitoring Line</t>
  </si>
  <si>
    <t>Leatherback Turtle/Swordfish Use of Temperate Habitat (LUTH)</t>
  </si>
  <si>
    <t>Living Marine Resources Coastal Science Center (LMRCSC)</t>
  </si>
  <si>
    <t>Lobster Community</t>
  </si>
  <si>
    <t>MARMAP Reef Fish Long Bottom Longline Survey (SCDNR)</t>
  </si>
  <si>
    <t>MARMAP/SEAMAP South Atlantic Reef Fish (SCDNR)</t>
  </si>
  <si>
    <t>MSLABS Gulf of Mexico EASA Survey</t>
  </si>
  <si>
    <t>Main Hawaiian Island (MHI) Insular Bottomfish Survey (Cooperative Research)</t>
  </si>
  <si>
    <t>Main Hawaiian Island (MHI) Insular Bottomfish Survey_Fall</t>
  </si>
  <si>
    <t>Main Hawaiian Island (MHI) Insular Bottomfish Survey_Spring</t>
  </si>
  <si>
    <t>Mangrove Studies</t>
  </si>
  <si>
    <t>Mariana Archipelago Cetacean Survey (MACS)</t>
  </si>
  <si>
    <t>Mariana Archipelago Life History Bio-sampling</t>
  </si>
  <si>
    <t>Mariana Islands Cetacean and Ecosystem Assessment Survey</t>
  </si>
  <si>
    <t>Marianas Archipelago Insular Bottomfish Survey</t>
  </si>
  <si>
    <t>Marianas Archipelago Insular Reef Fish Survey</t>
  </si>
  <si>
    <t>Marianas Reef Assessment and Monitoring Program (MARAMP) - National Coral Reef Monitoring Program (NCRMP)</t>
  </si>
  <si>
    <t>Marine Debris Research and Removal - Northwestern hawaiian Islands</t>
  </si>
  <si>
    <t>Marine Mammal and Ecosystem Assessment-Caribbean</t>
  </si>
  <si>
    <t>Marine Mammal and Ecosystem Assessment-Gulf of Mexico</t>
  </si>
  <si>
    <t>Marine Mammals Survey_Summer</t>
  </si>
  <si>
    <t>Marine Mammals Survey_Winter</t>
  </si>
  <si>
    <t>Marine National Monuments Research</t>
  </si>
  <si>
    <t>Massachusetts DMF Bottom Trawl_Fall</t>
  </si>
  <si>
    <t>Massachusetts DMF Bottom Trawl_Spring</t>
  </si>
  <si>
    <t>Mesoamerican coral reef project</t>
  </si>
  <si>
    <t>Mid-Atlantic Habitat Mapping</t>
  </si>
  <si>
    <t>Mid-Water Trawl - Gulf of Mexico</t>
  </si>
  <si>
    <t>Mid-Water Trawl - South Atlantic</t>
  </si>
  <si>
    <t>Miscellaneous Bottom Trawl Survey</t>
  </si>
  <si>
    <t>Movement and Migration of Key Alaska Fishes</t>
  </si>
  <si>
    <t>NERACOOS Mooring Maintenance</t>
  </si>
  <si>
    <t>NMFS Acoustics Survey_Fall</t>
  </si>
  <si>
    <t>NWFSC - Pacific Coast Ocean Observing System (PacCOOS) Survey</t>
  </si>
  <si>
    <t>NWHI Marine Turtle Population Assessment Survey - Deploy</t>
  </si>
  <si>
    <t>NWHI Marine Turtle Population Assessment Survey - Recovery</t>
  </si>
  <si>
    <t>Navassa Island Survey</t>
  </si>
  <si>
    <t>Nearshore Ichthyoplankton</t>
  </si>
  <si>
    <t>Newport Line</t>
  </si>
  <si>
    <t>North Atlantic Seafloor Partnership for Integrated Research &amp;amp; Exploration (ASPIRE)</t>
  </si>
  <si>
    <t>North Carolina Pamlico Sound Survey</t>
  </si>
  <si>
    <t>Northeast Area Monitoring and Assessment Program (NEAMAP) (MDMR/VIMS)</t>
  </si>
  <si>
    <t>Northeast Atlantic Benthic Habitat_Fall</t>
  </si>
  <si>
    <t>Northeast Atlantic Benthic Habitat_Spring</t>
  </si>
  <si>
    <t>Northeast Atlantic Benthic Habitat_Summer</t>
  </si>
  <si>
    <t>Northeast Atlantic Benthic Habitat_Winter</t>
  </si>
  <si>
    <t>Northeast Atlantic Seafloor Partnership for Integrated Research &amp;amp; Exploration (ASPIRE)</t>
  </si>
  <si>
    <t>Northeast Cetacean and Turtle Biology Survey</t>
  </si>
  <si>
    <t>Northeast Cooperative Flatfish Survey</t>
  </si>
  <si>
    <t>Northeast Deep Water Coral Habitats</t>
  </si>
  <si>
    <t>Northeast Ecosystem Monitoring (EcoMon)_Fall</t>
  </si>
  <si>
    <t>Northeast Ecosystem Monitoring (EcoMon)_Spring</t>
  </si>
  <si>
    <t>Northeast Ecosystem Monitoring (EcoMon)_Summer</t>
  </si>
  <si>
    <t>Northeast Ecosystem Monitoring (EcoMon)_Winter</t>
  </si>
  <si>
    <t>Northeast Gulf of Mexico MPA</t>
  </si>
  <si>
    <t>Northeast Marine Mammal_Fall</t>
  </si>
  <si>
    <t>Northeast Marine Mammal_Spring</t>
  </si>
  <si>
    <t>Northeast Marine Mammal_Summer</t>
  </si>
  <si>
    <t>Northeast Sea Scallop_Summer</t>
  </si>
  <si>
    <t>Northeast Turtle biology survey</t>
  </si>
  <si>
    <t>Northeastern Continental Slope Deepwater Biodiversity</t>
  </si>
  <si>
    <t>Northern California Current (NCC) Ecosystem Forecasting_Fall</t>
  </si>
  <si>
    <t>Northern California Current (NCC) Ecosystem Forecasting_Summer</t>
  </si>
  <si>
    <t>Northern California Current (NCC) Ecosystem Forecasting_Winter</t>
  </si>
  <si>
    <t>Northern Channel Islands Seafloor Mapping of Coral Habitats</t>
  </si>
  <si>
    <t>Northern Gulf Institute Cross-Shelf Hardbottom Study</t>
  </si>
  <si>
    <t>Northern Juvenile Fish</t>
  </si>
  <si>
    <t>Oculina HAPC_Spring</t>
  </si>
  <si>
    <t>Open Bay Shellfish Trawl Survey (TPWD)</t>
  </si>
  <si>
    <t>Oyster Dredge Monitoring Survey (MDMR)</t>
  </si>
  <si>
    <t>Oyster Visual Monitoring Survey (MDMR)</t>
  </si>
  <si>
    <t>PIFSC - Hawaiian Islands Cetacean and Ecosystem Assessment Survey (HICEAS)</t>
  </si>
  <si>
    <t>Pacific Coast Ocean Observing System (PacCOOS) Central CA (MBARI)</t>
  </si>
  <si>
    <t>Pacific Coast Ocean Observing System (PacCOOS) North CA (Bodega Line)</t>
  </si>
  <si>
    <t>Pacific Hake Spawning Biomass Acoustic Survey</t>
  </si>
  <si>
    <t>Pacific Islands Cetacean Ecosystem Survey (PICES)</t>
  </si>
  <si>
    <t>Pacific Islands Cetacean and Ecosystem Assessment Survey (PICEAS)</t>
  </si>
  <si>
    <t>Pacific Northwest (PNW) Ichthyoplankton</t>
  </si>
  <si>
    <t>Pacific Northwest (PNW) Piscine Predator and Forage Fish</t>
  </si>
  <si>
    <t>Pacific Northwest Harmful Algal Bloom (HAB)</t>
  </si>
  <si>
    <t>Pacific Reef Assessment and Monitoring Program (Pacific RAMP) - National Coral Reef Monitoring Program (NCRMP)</t>
  </si>
  <si>
    <t>Pacific Remote Islands Insular Reef Fish Survey</t>
  </si>
  <si>
    <t>Panama City Laboratory Reef Fish ROV</t>
  </si>
  <si>
    <t>Panama City Laboratory Reef Fish Trap/Video</t>
  </si>
  <si>
    <t>Pre-recruit Survey to Aid Stock Assessment</t>
  </si>
  <si>
    <t>Pulley Ridge HAPC Fish and Coral Survey_Spring</t>
  </si>
  <si>
    <t>RecFIN Red Drum Trammel Net Survey (SCDNR)</t>
  </si>
  <si>
    <t>Reef Fish Visual Census Survey - U.S. Caribbean</t>
  </si>
  <si>
    <t>Rockfish Habitat and Production Studies</t>
  </si>
  <si>
    <t>SEAMAP Gulf of Mexico Reef Fish</t>
  </si>
  <si>
    <t>SEAMAP Gulf of Mexico Reef Fish Monitoring (FFWCC)</t>
  </si>
  <si>
    <t>SEAMAP Plankton_Fall</t>
  </si>
  <si>
    <t>SEAMAP Plankton_Spring</t>
  </si>
  <si>
    <t>SEAMAP Plankton_Winter</t>
  </si>
  <si>
    <t>SEAMAP Reef Fish Camera/Trap</t>
  </si>
  <si>
    <t>SEAMAP Shark/Red Snapper Bottom Longline</t>
  </si>
  <si>
    <t>SEAMAP South Atlantic Coastal Trawl_Fall (SCDNR)</t>
  </si>
  <si>
    <t>SEAMAP South Atlantic Coastal Trawl_Spring (SCDNR)</t>
  </si>
  <si>
    <t>SEAMAP South Atlantic Coastal Trawl_Summer (SCDNR)</t>
  </si>
  <si>
    <t>SEAMAP South Atlantic NC Red Drum Longline</t>
  </si>
  <si>
    <t>SEAMAP South Atlantic NC Red Drum Longline (NCDENR)</t>
  </si>
  <si>
    <t>SEAMAP South Atlantic North Carolina Pamlico Sound Trawl (NCDENR)</t>
  </si>
  <si>
    <t>SEAMAP South Atlantic Reef Fish</t>
  </si>
  <si>
    <t>SEAMAP South Atlantic Trawl_Fall</t>
  </si>
  <si>
    <t>SEAMAP South Atlantic Trawl_Summer</t>
  </si>
  <si>
    <t>SEAMAP South Atlantic Trawl_Winter</t>
  </si>
  <si>
    <t>SEAMAP-C Finfish Rod-and-Reel Survey (PR-DNER)</t>
  </si>
  <si>
    <t>SEAMAP-C Lane Snapper Bottom Longline (DNER)</t>
  </si>
  <si>
    <t>SEAMAP-C Queen Conch Visual Surveys (PR-DNER,USVI-DFW)</t>
  </si>
  <si>
    <t>SEAMAP-C Spiny Lobster Artificial Habitat Surveys (PR-DNER,USVI-DFW)</t>
  </si>
  <si>
    <t>SEAMAP-C Yellowtail Snapper Rod-and-Reel (DNER)</t>
  </si>
  <si>
    <t>SEAMAP-GOM Bottom Longline Survey (ADCNR)</t>
  </si>
  <si>
    <t>SEAMAP-GOM Bottom Longline Survey (LDWF)</t>
  </si>
  <si>
    <t>SEAMAP-GOM Bottom Longline Survey (TPWD)</t>
  </si>
  <si>
    <t>SEAMAP-GOM Bottom Longline Survey (USM/GCRL)</t>
  </si>
  <si>
    <t>SEAMAP-GOM Offshore Plankton (LDWF)</t>
  </si>
  <si>
    <t>SEAMAP-GOM Plankton (ADCNR)</t>
  </si>
  <si>
    <t>SEAMAP-GOM Plankton (GCRL)</t>
  </si>
  <si>
    <t>SEAMAP-GOM Shrimp/Groundfish Trawl_Fall</t>
  </si>
  <si>
    <t>SEAMAP-GOM Shrimp/Groundfish Trawl_Fall (ADCNR)</t>
  </si>
  <si>
    <t>SEAMAP-GOM Shrimp/Groundfish Trawl_Fall (FFWCC)</t>
  </si>
  <si>
    <t>SEAMAP-GOM Shrimp/Groundfish Trawl_Fall (GCRL)</t>
  </si>
  <si>
    <t>SEAMAP-GOM Shrimp/Groundfish Trawl_Fall (LDWF)</t>
  </si>
  <si>
    <t>SEAMAP-GOM Shrimp/Groundfish Trawl_Fall (TPWD)</t>
  </si>
  <si>
    <t>SEAMAP-GOM Shrimp/Groundfish Trawl_Spring</t>
  </si>
  <si>
    <t>SEAMAP-GOM Shrimp/Groundfish Trawl_Summer</t>
  </si>
  <si>
    <t>SEAMAP-GOM Shrimp/Groundfish Trawl_Summer (ADCNR)</t>
  </si>
  <si>
    <t>SEAMAP-GOM Shrimp/Groundfish Trawl_Summer (FFWCC)</t>
  </si>
  <si>
    <t>SEAMAP-GOM Shrimp/Groundfish Trawl_Summer (GCRL)</t>
  </si>
  <si>
    <t>SEAMAP-GOM Shrimp/Groundfish Trawl_Summer (LDWF)</t>
  </si>
  <si>
    <t>SEAMAP-GOM Shrimp/Groundfish Trawl_Summer (TPWD)</t>
  </si>
  <si>
    <t>SEAMAP-GOM Shrimp/Groundfish Trawl_Winter</t>
  </si>
  <si>
    <t>SEAMAP-GOM Vertical Line Survey (ADCNR)</t>
  </si>
  <si>
    <t>SEAMAP-GOM Vertical Line Survey (LDWF)</t>
  </si>
  <si>
    <t>SEAMAP-GOM Vertical Line Survey (USM/GCRL)</t>
  </si>
  <si>
    <t>SEAMAP-SA Juvenile Grouper (Gag) Ingress Study (SCDNR)</t>
  </si>
  <si>
    <t>SEAMAP-SA Red Drum Bottom Longline Survey (GADNR)</t>
  </si>
  <si>
    <t>SEAMAP-SA Red Drum Bottom Longline Survey (NCDENR)</t>
  </si>
  <si>
    <t>SEAMAP-SA Red Drum Bottom Longline Survey (SCDNR)</t>
  </si>
  <si>
    <t>SWFSC - Hawaiian Islands Cetacean and Ecosystem Assessment Survey (HICEAS)</t>
  </si>
  <si>
    <t>Sablefish and Deepwater Rockfish Maturity</t>
  </si>
  <si>
    <t>Saint Andrew Bay Juvenile Reef Fish Trawl</t>
  </si>
  <si>
    <t>Sardine - Hake Acoustic Trawl Survey (SaKe)</t>
  </si>
  <si>
    <t>Shoreline Shellfish Bag Seine Survey (TPWD)</t>
  </si>
  <si>
    <t>Shrimp Survey (ASMFC) Northern Shrimp</t>
  </si>
  <si>
    <t>Skagit Bay Juvenile Salmon</t>
  </si>
  <si>
    <t>Skimmer Trawl TED Testing</t>
  </si>
  <si>
    <t>Small Pelagics Survey_Fall</t>
  </si>
  <si>
    <t>Snow Crab Growth Collection</t>
  </si>
  <si>
    <t>South Atlantic Bight MPA</t>
  </si>
  <si>
    <t>South Atlantic Pilot Whale_Fall</t>
  </si>
  <si>
    <t>Southeast Atlantic Marine Assessment Program for Protected Species (AMAPPS) Marine Mammal Assessment_Summer</t>
  </si>
  <si>
    <t>Southeast Atlantic Seafloor Partnership for Integrated Research &amp;amp; Exploration (ASPIRE)</t>
  </si>
  <si>
    <t>Southeast Coastal Monitoring (SECM)</t>
  </si>
  <si>
    <t>Southeast Fishery-Independent Survey (SEFIS)</t>
  </si>
  <si>
    <t>Southeast Sawfish Abundance</t>
  </si>
  <si>
    <t>Southeast/Northeast Ecosystem Monitoring</t>
  </si>
  <si>
    <t>Southern Resident Killer Whales (SRKW)_Spring</t>
  </si>
  <si>
    <t>Southern Resident Killer Whales (SRKW)_Winter</t>
  </si>
  <si>
    <t>Southwest Highly Migratory Species (HMS) Longline</t>
  </si>
  <si>
    <t>St. Lucie Rod-and-Reel Fish Health Study</t>
  </si>
  <si>
    <t>Standardized Bottom Trawl Gear Research</t>
  </si>
  <si>
    <t>Steller Sea Lion Vital Rate and Pup Health Studies</t>
  </si>
  <si>
    <t>Steller sea lion brand resights/food habits_Summer</t>
  </si>
  <si>
    <t>Steller sea lion pup condition/branding_Spring</t>
  </si>
  <si>
    <t>Swordfish Tagging Using Deep-set Buoy Gear</t>
  </si>
  <si>
    <t>Tortugas Ecological Reserve Study</t>
  </si>
  <si>
    <t>U.S. Antarctic Marine Living Resources (AMLR) Program</t>
  </si>
  <si>
    <t>US South Atlantic Southeast Deep Coral Program</t>
  </si>
  <si>
    <t>USVI Larval Fish Cruise Surveys_Spring</t>
  </si>
  <si>
    <t>Untrawlable Habitat Adult Rockfish/Deepsea Corals (COAST)_Acoustics</t>
  </si>
  <si>
    <t>Untrawlable Habitat Adult Rockfish/Deepsea Corals (COAST)_ROV</t>
  </si>
  <si>
    <t>UxS Project to Support Innovative ASV Technology for Fisheries Surveys</t>
  </si>
  <si>
    <t>Walleye Pollock Bering Sea (Bogoslof) Pre-spawning Survey</t>
  </si>
  <si>
    <t>Walleye Pollock Bering Sea (Bogoslof)/Shelikof/Chirikof Shelf-break (GOA) Pre-spawning Survey</t>
  </si>
  <si>
    <t>Walleye Pollock Kenai/PWS (GOA) Pre-spawning survey</t>
  </si>
  <si>
    <t>Walleye Pollock Shumagin/Sanak (GOA) Pre-spawning Survey</t>
  </si>
  <si>
    <t>West Coast Groundfish Bottom Trawl</t>
  </si>
  <si>
    <t>West Coast Marine Mammal_Fall</t>
  </si>
  <si>
    <t>West Coast Marine Mammal_Winter</t>
  </si>
  <si>
    <t>West Coast Pelagic Fish Survey</t>
  </si>
  <si>
    <t>West Coast Rockfish Hook and Line</t>
  </si>
  <si>
    <t>West Coast Thresher Shark Longline</t>
  </si>
  <si>
    <t>White Abalone Survey</t>
  </si>
  <si>
    <t>Yukon Juvenile Chinook</t>
  </si>
  <si>
    <t>test</t>
  </si>
  <si>
    <t>ANNUAL</t>
  </si>
  <si>
    <t>BI-WEEKLY</t>
  </si>
  <si>
    <t>BIENNIAL</t>
  </si>
  <si>
    <t>DAILY</t>
  </si>
  <si>
    <t>INTERMITTENT</t>
  </si>
  <si>
    <t>MONTHLY</t>
  </si>
  <si>
    <t>QUARTERLY</t>
  </si>
  <si>
    <t>SEMI-ANNUAL</t>
  </si>
  <si>
    <t>TRIENNIAL</t>
  </si>
  <si>
    <t>WEEKLY</t>
  </si>
  <si>
    <t>American Samoa Coral Habitat Assessment Survey for ESA listed species</t>
  </si>
  <si>
    <t>American Samoa Mesophotic Coral Research</t>
  </si>
  <si>
    <t>Bigeye Tuna Fishery Oceanography</t>
  </si>
  <si>
    <t>Billfish Life History</t>
  </si>
  <si>
    <t>Bottomfish Life History</t>
  </si>
  <si>
    <t>Bottomfish Sampling and Life History</t>
  </si>
  <si>
    <t>Cetaceans</t>
  </si>
  <si>
    <t>Coral Reef Biodiversity Surveys in the Pacific Remote Islands Marine National Monument</t>
  </si>
  <si>
    <t>Coral Reef Community Survey</t>
  </si>
  <si>
    <t>Coral Reef Ecosystem Research</t>
  </si>
  <si>
    <t>Coral Reef Mapping</t>
  </si>
  <si>
    <t>EOD Benthic Habitat</t>
  </si>
  <si>
    <t>EOD Deep Corals</t>
  </si>
  <si>
    <t>Environmental Monitoring Research, Black Coral Research</t>
  </si>
  <si>
    <t>Fisheries Research</t>
  </si>
  <si>
    <t>Foraging Habitat of Large Oceanic Predators</t>
  </si>
  <si>
    <t>HMS Bycatch Survey - Longline</t>
  </si>
  <si>
    <t>HMS Experimental Longline</t>
  </si>
  <si>
    <t>Hawaiian Monk Seal Population Assessment and Monitoring</t>
  </si>
  <si>
    <t>Integrated Ecosystem Assessment (IEA)</t>
  </si>
  <si>
    <t>Juvenile Survival Enhancement Research and Foraging Ecology Research</t>
  </si>
  <si>
    <t>Larval Billfish Survey - Life History</t>
  </si>
  <si>
    <t>Life History Bio-Sampling</t>
  </si>
  <si>
    <t>Lobster Research &amp;amp; Bottomfishing</t>
  </si>
  <si>
    <t>Lobster Tagging</t>
  </si>
  <si>
    <t>Longlining and other fish research</t>
  </si>
  <si>
    <t>Main Hawaiian Islands (MHI) Insular Bottomfish Acoustic Survey</t>
  </si>
  <si>
    <t>Marianas Archipelagos Coral Habitat Assessment and Survey of ESA listed species</t>
  </si>
  <si>
    <t>Marine Debris</t>
  </si>
  <si>
    <t>Meso-photic Corals</t>
  </si>
  <si>
    <t>Monk Seal Forage</t>
  </si>
  <si>
    <t>NCRMP Ocean Acidification Class II</t>
  </si>
  <si>
    <t>Northwest Hawaiian Islands winter cetacean assessment</t>
  </si>
  <si>
    <t>Oceanography</t>
  </si>
  <si>
    <t>PIFSC - Hawaiian Islands Cetacean and Ecosystem Assessment Survey (HICEAS)- SHIMADA</t>
  </si>
  <si>
    <t>Special Project: Coral Reef Ecosystem Biodiversity Census</t>
  </si>
  <si>
    <t>TOAD camera survey</t>
  </si>
  <si>
    <t>A. E. Verrill</t>
  </si>
  <si>
    <t>Acadiana</t>
  </si>
  <si>
    <t>Achilles inflatable (F1821)</t>
  </si>
  <si>
    <t>Aggressor</t>
  </si>
  <si>
    <t>Ahi</t>
  </si>
  <si>
    <t>Alabama Discovery</t>
  </si>
  <si>
    <t>Alaska Adventurer</t>
  </si>
  <si>
    <t>Alaska Endeavor</t>
  </si>
  <si>
    <t>Alaska Knight</t>
  </si>
  <si>
    <t>Alaska Provider</t>
  </si>
  <si>
    <t>Alaskan</t>
  </si>
  <si>
    <t>Alaskan Enterprise</t>
  </si>
  <si>
    <t>Alaskan Leader</t>
  </si>
  <si>
    <t>Alaskan Legend</t>
  </si>
  <si>
    <t>Albatross IV</t>
  </si>
  <si>
    <t>Aldebaran</t>
  </si>
  <si>
    <t>Aldo Leopold</t>
  </si>
  <si>
    <t>Aleutian Mariner</t>
  </si>
  <si>
    <t>Alexis M</t>
  </si>
  <si>
    <t>Alykrie</t>
  </si>
  <si>
    <t>Anchor Point</t>
  </si>
  <si>
    <t>Anna Maria</t>
  </si>
  <si>
    <t>Annika Marie</t>
  </si>
  <si>
    <t>Antares</t>
  </si>
  <si>
    <t>Apalachee</t>
  </si>
  <si>
    <t>Aquila</t>
  </si>
  <si>
    <t>Arcturus</t>
  </si>
  <si>
    <t>Artemus</t>
  </si>
  <si>
    <t>Atlantis</t>
  </si>
  <si>
    <t>Auklet</t>
  </si>
  <si>
    <t>Avon (F1728)</t>
  </si>
  <si>
    <t>Avon (F1740)</t>
  </si>
  <si>
    <t>Avon (F1753)</t>
  </si>
  <si>
    <t>Avon (F1754)</t>
  </si>
  <si>
    <t>Avon (F1755)</t>
  </si>
  <si>
    <t>BJ Thomas</t>
  </si>
  <si>
    <t>Bat98467</t>
  </si>
  <si>
    <t>Bay Shark 21'</t>
  </si>
  <si>
    <t>Beau Rivage</t>
  </si>
  <si>
    <t>Bell M. Shimada</t>
  </si>
  <si>
    <t>Big Mel</t>
  </si>
  <si>
    <t>Big Valley</t>
  </si>
  <si>
    <t>BlackJack IV</t>
  </si>
  <si>
    <t>Blazing Seven</t>
  </si>
  <si>
    <t>Bold Horizon</t>
  </si>
  <si>
    <t>Bonavista II</t>
  </si>
  <si>
    <t>Boston Whaler</t>
  </si>
  <si>
    <t>Bristol Explorer</t>
  </si>
  <si>
    <t>Bristol Mariner</t>
  </si>
  <si>
    <t>CTS</t>
  </si>
  <si>
    <t>Cape Flattery</t>
  </si>
  <si>
    <t>Cape Horn</t>
  </si>
  <si>
    <t>Caretta</t>
  </si>
  <si>
    <t>Carolina Coast</t>
  </si>
  <si>
    <t>Cassandra Ann</t>
  </si>
  <si>
    <t>Copono Bay</t>
  </si>
  <si>
    <t>Coral Reef II</t>
  </si>
  <si>
    <t>Coral Sea</t>
  </si>
  <si>
    <t>Curlew</t>
  </si>
  <si>
    <t>DAWR 13'</t>
  </si>
  <si>
    <t xml:space="preserve">DAWR 15' </t>
  </si>
  <si>
    <t>DAWR 21'</t>
  </si>
  <si>
    <t>DFW 13'</t>
  </si>
  <si>
    <t>David Starr Jordan</t>
  </si>
  <si>
    <t>Daytona</t>
  </si>
  <si>
    <t>Defender</t>
  </si>
  <si>
    <t>Delaware II</t>
  </si>
  <si>
    <t>Don Christopher</t>
  </si>
  <si>
    <t>Double Barrel</t>
  </si>
  <si>
    <t>E.O.Wilson</t>
  </si>
  <si>
    <t xml:space="preserve">ESS Pursuit </t>
  </si>
  <si>
    <t>Eagle Eye II</t>
  </si>
  <si>
    <t xml:space="preserve">Elakha </t>
  </si>
  <si>
    <t>Endeavor</t>
  </si>
  <si>
    <t>Endurance</t>
  </si>
  <si>
    <t>Excalibur</t>
  </si>
  <si>
    <t>Fairweather</t>
  </si>
  <si>
    <t>Falkor</t>
  </si>
  <si>
    <t>Ferdinand R. Hassler</t>
  </si>
  <si>
    <t>Freedom Star</t>
  </si>
  <si>
    <t>Frosti</t>
  </si>
  <si>
    <t>Gandy</t>
  </si>
  <si>
    <t>Gladiator</t>
  </si>
  <si>
    <t>Gloria Michelle</t>
  </si>
  <si>
    <t>Gold Rush</t>
  </si>
  <si>
    <t>Gordon Gunter</t>
  </si>
  <si>
    <t>Gordon Sproul</t>
  </si>
  <si>
    <t>Great Pacific</t>
  </si>
  <si>
    <t>Gulf Search</t>
  </si>
  <si>
    <t>Gulfstream III</t>
  </si>
  <si>
    <t>HST</t>
  </si>
  <si>
    <t>Harold B.</t>
  </si>
  <si>
    <t>Harold Streeter</t>
  </si>
  <si>
    <t>Heather Lynn</t>
  </si>
  <si>
    <t>Henry B. Bigelow</t>
  </si>
  <si>
    <t>Hera</t>
  </si>
  <si>
    <t>Hihimanu</t>
  </si>
  <si>
    <t>Honua</t>
  </si>
  <si>
    <t>Hugh R. Sharp</t>
  </si>
  <si>
    <t>Huki Pono</t>
  </si>
  <si>
    <t>Ighty Max</t>
  </si>
  <si>
    <t>Imua</t>
  </si>
  <si>
    <t>Ipuk</t>
  </si>
  <si>
    <t xml:space="preserve">Iron House </t>
  </si>
  <si>
    <t>Island C</t>
  </si>
  <si>
    <t>John N. Cobb</t>
  </si>
  <si>
    <t>Kahana</t>
  </si>
  <si>
    <t xml:space="preserve">Karen Elizabeth </t>
  </si>
  <si>
    <t>Katy Mary</t>
  </si>
  <si>
    <t>Kilo Moana</t>
  </si>
  <si>
    <t>Kohola R 3606/11m Ambar</t>
  </si>
  <si>
    <t>Kokua Kai</t>
  </si>
  <si>
    <t>Kumu</t>
  </si>
  <si>
    <t>Kuna</t>
  </si>
  <si>
    <t>La Mer</t>
  </si>
  <si>
    <t>Lady Gundy</t>
  </si>
  <si>
    <t>Lady Law</t>
  </si>
  <si>
    <t>Lady Lisa</t>
  </si>
  <si>
    <t>Last Straw</t>
  </si>
  <si>
    <t>Liberty Star</t>
  </si>
  <si>
    <t>Lucky Strike</t>
  </si>
  <si>
    <t>Lumcon Pelican</t>
  </si>
  <si>
    <t>Manuma</t>
  </si>
  <si>
    <t>Marguerite</t>
  </si>
  <si>
    <t>Marie M</t>
  </si>
  <si>
    <t>Mary Elena</t>
  </si>
  <si>
    <t>Mary Elizabeth</t>
  </si>
  <si>
    <t>Mary K</t>
  </si>
  <si>
    <t>McArthur II</t>
  </si>
  <si>
    <t>Medeia</t>
  </si>
  <si>
    <t>Melville</t>
  </si>
  <si>
    <t>Metacomet</t>
  </si>
  <si>
    <t>Miller</t>
  </si>
  <si>
    <t>Miller Freeman</t>
  </si>
  <si>
    <t>Mini Max</t>
  </si>
  <si>
    <t>Mirage</t>
  </si>
  <si>
    <t>Miriam</t>
  </si>
  <si>
    <t>Miss Alyssa</t>
  </si>
  <si>
    <t>Miss Linda</t>
  </si>
  <si>
    <t>Miss Sue</t>
  </si>
  <si>
    <t>Moana Wave</t>
  </si>
  <si>
    <t>Mokarran (F2504)</t>
  </si>
  <si>
    <t>Moragh K</t>
  </si>
  <si>
    <t>Ms. Julie</t>
  </si>
  <si>
    <t>Muir Milach</t>
  </si>
  <si>
    <t>Mythos</t>
  </si>
  <si>
    <t>Nancy Foster</t>
  </si>
  <si>
    <t>Nathaniel Palmer</t>
  </si>
  <si>
    <t>New Horizon</t>
  </si>
  <si>
    <t>Noahs Ark</t>
  </si>
  <si>
    <t>Norseman</t>
  </si>
  <si>
    <t>Norseman II</t>
  </si>
  <si>
    <t>Northwest Explorer</t>
  </si>
  <si>
    <t>Nueces</t>
  </si>
  <si>
    <t>OLE 23'</t>
  </si>
  <si>
    <t>Ocean Explorer</t>
  </si>
  <si>
    <t>Ocean Masta</t>
  </si>
  <si>
    <t>Ocean Olympic</t>
  </si>
  <si>
    <t>Ocean Prowler</t>
  </si>
  <si>
    <t>Ocean Starr</t>
  </si>
  <si>
    <t>Okeanos Explorer</t>
  </si>
  <si>
    <t>Ono</t>
  </si>
  <si>
    <t>Orca Too</t>
  </si>
  <si>
    <t>Oregon II</t>
  </si>
  <si>
    <t>Oscar Dyson</t>
  </si>
  <si>
    <t>Outer Banks</t>
  </si>
  <si>
    <t>Outer Limits</t>
  </si>
  <si>
    <t>PIFG fishing boats</t>
  </si>
  <si>
    <t>PISCES</t>
  </si>
  <si>
    <t>Pacific Explorer</t>
  </si>
  <si>
    <t>Pacific Fisher</t>
  </si>
  <si>
    <t>Pacific Storm</t>
  </si>
  <si>
    <t>Palmetto</t>
  </si>
  <si>
    <t>Panga</t>
  </si>
  <si>
    <t>Pelican</t>
  </si>
  <si>
    <t>Piky</t>
  </si>
  <si>
    <t>Planet Dive 2</t>
  </si>
  <si>
    <t>Point Sur</t>
  </si>
  <si>
    <t>Polar 20'</t>
  </si>
  <si>
    <t>Pristis (F2116)</t>
  </si>
  <si>
    <t>Proline</t>
  </si>
  <si>
    <t>PropheSea</t>
  </si>
  <si>
    <t>Quest</t>
  </si>
  <si>
    <t>R/V Gloria Michelle</t>
  </si>
  <si>
    <t>R/V Ocean Starr</t>
  </si>
  <si>
    <t>RJ Kemp</t>
  </si>
  <si>
    <t>Radon 34'</t>
  </si>
  <si>
    <t>Rainier</t>
  </si>
  <si>
    <t>Raven</t>
  </si>
  <si>
    <t>Regulator</t>
  </si>
  <si>
    <t>Resolution</t>
  </si>
  <si>
    <t>Roger Revelle</t>
  </si>
  <si>
    <t>Rubber Duck</t>
  </si>
  <si>
    <t>Sabine Lake</t>
  </si>
  <si>
    <t>Safe Boat (F1907)</t>
  </si>
  <si>
    <t>Sally Ride</t>
  </si>
  <si>
    <t>Samson</t>
  </si>
  <si>
    <t>San Antonio Bay</t>
  </si>
  <si>
    <t>San Jacinto</t>
  </si>
  <si>
    <t>Savage</t>
  </si>
  <si>
    <t>Savannah</t>
  </si>
  <si>
    <t>Sea Hunt</t>
  </si>
  <si>
    <t>Sea Spinner</t>
  </si>
  <si>
    <t>Sea Storm</t>
  </si>
  <si>
    <t>Sea Wolf</t>
  </si>
  <si>
    <t>Sea dragon</t>
  </si>
  <si>
    <t>Seafisher</t>
  </si>
  <si>
    <t>Searcher</t>
  </si>
  <si>
    <t>Seaview</t>
  </si>
  <si>
    <t>Sedna</t>
  </si>
  <si>
    <t>Senior Dung</t>
  </si>
  <si>
    <t>Silver Bay</t>
  </si>
  <si>
    <t>Simple Man</t>
  </si>
  <si>
    <t>Snoopy</t>
  </si>
  <si>
    <t>Southern Horizon</t>
  </si>
  <si>
    <t>Southern Journey</t>
  </si>
  <si>
    <t>Spree</t>
  </si>
  <si>
    <t>Suncoaster</t>
  </si>
  <si>
    <t>Sundance</t>
  </si>
  <si>
    <t>Sunset Bay</t>
  </si>
  <si>
    <t>Tagata (F189)</t>
  </si>
  <si>
    <t>Temptation</t>
  </si>
  <si>
    <t>Ten27</t>
  </si>
  <si>
    <t>Tenacious II</t>
  </si>
  <si>
    <t>Thomas Jefferson</t>
  </si>
  <si>
    <t>Tiglax</t>
  </si>
  <si>
    <t>Tommy G. Thompson</t>
  </si>
  <si>
    <t>Tommy Munro</t>
  </si>
  <si>
    <t>Toronado</t>
  </si>
  <si>
    <t>Trinity Bay</t>
  </si>
  <si>
    <t>Tytan</t>
  </si>
  <si>
    <t>Ventura II</t>
  </si>
  <si>
    <t>Vesteraalen</t>
  </si>
  <si>
    <t>Wake Atoll Kayak</t>
  </si>
  <si>
    <t>Waters</t>
  </si>
  <si>
    <t>Wecoma</t>
  </si>
  <si>
    <t>Whaler 17'</t>
  </si>
  <si>
    <t>Williwaw</t>
  </si>
  <si>
    <t>YellowFin</t>
  </si>
  <si>
    <t>Yuzhmorgelogiya</t>
  </si>
  <si>
    <t>no name (F1761)</t>
  </si>
  <si>
    <t>no name (F1762)</t>
  </si>
  <si>
    <t>no name (F1763)</t>
  </si>
  <si>
    <t>no name (R3302)</t>
  </si>
  <si>
    <t>NOAA Vessel</t>
  </si>
  <si>
    <t>Non-NOAA Vessel</t>
  </si>
  <si>
    <t>DML</t>
  </si>
  <si>
    <t>NMFS Survey</t>
  </si>
  <si>
    <t>NMFS Partner Survey</t>
  </si>
  <si>
    <t>VESSEL_ID</t>
  </si>
  <si>
    <t>Standard Survey Name</t>
  </si>
  <si>
    <t>Science Center</t>
  </si>
  <si>
    <t>Survey Frequency</t>
  </si>
  <si>
    <t>Lobster Research &amp; Bottomfishing</t>
  </si>
  <si>
    <t>Could not retrieve this information from FINSS since data is only available for 2014 and later, these values were made up for testing purposes</t>
  </si>
  <si>
    <t>Retrieved this information manually from FINSS on 1/16/20 for testing purposes</t>
  </si>
  <si>
    <t>This was added manually, it was not retrieved from FINSS</t>
  </si>
  <si>
    <t>PLAT_TYPE_ID</t>
  </si>
  <si>
    <t>Cruise</t>
  </si>
  <si>
    <t>Survey Category</t>
  </si>
  <si>
    <t>Primary?</t>
  </si>
  <si>
    <t>Y</t>
  </si>
  <si>
    <t>N</t>
  </si>
  <si>
    <t>Species</t>
  </si>
  <si>
    <t>Species Category</t>
  </si>
  <si>
    <t>Leg</t>
  </si>
  <si>
    <t>Regional Ecosystems</t>
  </si>
  <si>
    <t>Gear</t>
  </si>
  <si>
    <t>Common Name</t>
  </si>
  <si>
    <t>Scientific Name</t>
  </si>
  <si>
    <t>Giant trevally</t>
  </si>
  <si>
    <t>Honeycomb toby</t>
  </si>
  <si>
    <t>Bluefin trevally</t>
  </si>
  <si>
    <t>False moorish idol</t>
  </si>
  <si>
    <t>Caranx ignobilis</t>
  </si>
  <si>
    <t>Canthigaster janthinoptera</t>
  </si>
  <si>
    <t>Caranx melampygus</t>
  </si>
  <si>
    <t>Heniochus diphreutes</t>
  </si>
  <si>
    <t>Acanthurus species</t>
  </si>
  <si>
    <t>Acanthurus sp</t>
  </si>
  <si>
    <t>Redmouth grouper</t>
  </si>
  <si>
    <t>Aethaloperca rogaa</t>
  </si>
  <si>
    <t>Roundjaw bonefish</t>
  </si>
  <si>
    <t>Albula glossodonta</t>
  </si>
  <si>
    <t>Hawaiian cleaner wrasse</t>
  </si>
  <si>
    <t>Labroides phthirophagus</t>
  </si>
  <si>
    <t>Black triggerfish</t>
  </si>
  <si>
    <t>Melichthys niger</t>
  </si>
  <si>
    <t>Redlip cleaner wrasse</t>
  </si>
  <si>
    <t>Labroides rubrolabiatus</t>
  </si>
  <si>
    <t>Yellowfin parrotfish</t>
  </si>
  <si>
    <t>Scarus flavipectoralis</t>
  </si>
  <si>
    <t>URL</t>
  </si>
  <si>
    <t>Contact Email</t>
  </si>
  <si>
    <t>test@test.com</t>
  </si>
  <si>
    <t>http://www.noaa.gov/testURL</t>
  </si>
  <si>
    <t>LEG_REGION_NOTES</t>
  </si>
  <si>
    <t>Survey Type</t>
  </si>
  <si>
    <t>GEAR_PRE_NAME</t>
  </si>
  <si>
    <t>GEAR_PRE_DESC</t>
  </si>
  <si>
    <t>Hawaii Bottomfish</t>
  </si>
  <si>
    <t>Hawaii Life History</t>
  </si>
  <si>
    <t>Main Hawaiian Island (MHI) Insular Bottomfish</t>
  </si>
  <si>
    <t>GEAR_PRE_OPT_NOTES</t>
  </si>
  <si>
    <t>GEAR_PRE_ID</t>
  </si>
  <si>
    <t>GEAR_ID</t>
  </si>
  <si>
    <t>Marine Debris Research and Removal</t>
  </si>
  <si>
    <t>Hawaiian Islands Cetacean and Ecosystem Assessment Survey (HICEAS)</t>
  </si>
  <si>
    <t>HICEAS</t>
  </si>
  <si>
    <t>HMSEAS Leg 1</t>
  </si>
  <si>
    <t>HMSEAS Leg 2</t>
  </si>
  <si>
    <t>Hawaiian Monk Seal Enhancement and Survey Cruise (HMSEAS) Leg 1 (pulled info from FINSS for SE-19-03)</t>
  </si>
  <si>
    <t>Hawaiian Monk Seal Enhancement and Survey Cruise (HMSEAS) Leg 2 (pulled info from FINSS for SE-19-05)</t>
  </si>
  <si>
    <t>REG_ECO_PRE_NAME</t>
  </si>
  <si>
    <t>REG_ECO_PRE_DESC</t>
  </si>
  <si>
    <t>Pacific Islands</t>
  </si>
  <si>
    <t>Pacific Islands Ecosystem</t>
  </si>
  <si>
    <t>REG_ECO_PRE_ID</t>
  </si>
  <si>
    <t>REG_ECOSYSTEM_ID</t>
  </si>
  <si>
    <t>REG_ECO_PRE_OPT_NOTES</t>
  </si>
  <si>
    <t>REGION_PRE_NAME</t>
  </si>
  <si>
    <t>REGION_PRE_DESC</t>
  </si>
  <si>
    <t>Transit to Marianas with survey of Wake Island</t>
  </si>
  <si>
    <t>Transit to America Samoa including PRIA surveys</t>
  </si>
  <si>
    <t>MHI and PRIA</t>
  </si>
  <si>
    <t>NWHI and PRIA</t>
  </si>
  <si>
    <t>MHI and NWHI</t>
  </si>
  <si>
    <t>Surveys of the Main Hawaiian Islands and PRIA</t>
  </si>
  <si>
    <t>Surveys of the Northwestern Hawaiian Islands and PRIA</t>
  </si>
  <si>
    <t>Surveys of the Main Hawaiian Islands and Northwestern Hawaiian Islands</t>
  </si>
  <si>
    <t>REGION_PRE_ID</t>
  </si>
  <si>
    <t>REGION_PRE_OPT_NOTES</t>
  </si>
  <si>
    <t>AMSM and PRIA</t>
  </si>
  <si>
    <t>CNMI and PRIA</t>
  </si>
  <si>
    <t>SVY_CAT_PRE_NAME</t>
  </si>
  <si>
    <t>SVY_CAT_PRE_DESC</t>
  </si>
  <si>
    <t>SVY_CAT_PRE_ID</t>
  </si>
  <si>
    <t>SVY_CAT_ID</t>
  </si>
  <si>
    <t>SVY_CAT_PRE_OPT_NOTES</t>
  </si>
  <si>
    <t>SVY_CAT_PRIMARY_YN</t>
  </si>
  <si>
    <t>Bottomfish Primary Survey Category</t>
  </si>
  <si>
    <t>PSD Primary Survey Category</t>
  </si>
  <si>
    <t>PSD</t>
  </si>
  <si>
    <t>RAMP</t>
  </si>
  <si>
    <t xml:space="preserve">Reef Assessment and Monitoring Program </t>
  </si>
  <si>
    <t>Fisheries Oceanography - Pelagic Ecosystem Characterization</t>
  </si>
  <si>
    <t>PIFSC Secondary Survey Category</t>
  </si>
  <si>
    <t>Fisheries Research Primary Survey Category</t>
  </si>
  <si>
    <t>MMPA_PRE_NAME</t>
  </si>
  <si>
    <t>MMPA_PRE_DESC</t>
  </si>
  <si>
    <t>IEA</t>
  </si>
  <si>
    <t>Integrated Ecosystem Assessment</t>
  </si>
  <si>
    <t>MMPA_PRE_ID</t>
  </si>
  <si>
    <t>TGT_SPP_MMPA_ID</t>
  </si>
  <si>
    <t>MMPA_PRE_OPT_NOTES</t>
  </si>
  <si>
    <t>HMSEAS</t>
  </si>
  <si>
    <t>Hawaiian Monk Seal Enhancement and Survey Cruise</t>
  </si>
  <si>
    <t>ESA_PRE_NAME</t>
  </si>
  <si>
    <t>ESA_PRE_DESC</t>
  </si>
  <si>
    <t>ESA_PRE_ID</t>
  </si>
  <si>
    <t>TGT_SPP_ESA_ID</t>
  </si>
  <si>
    <t>ESA_PRE_OPT_NOTES</t>
  </si>
  <si>
    <t>Marine Turtle Population Assessment Survey</t>
  </si>
  <si>
    <t>Marine Turtles</t>
  </si>
  <si>
    <t>green turtle - all other areas except Florida &amp; Mexico's Pacific coast breeding colonies</t>
  </si>
  <si>
    <t>FSSI_PRE_NAME</t>
  </si>
  <si>
    <t>FSSI_PRE_DESC</t>
  </si>
  <si>
    <t>FSSI_PRE_ID</t>
  </si>
  <si>
    <t>TGT_SPP_FSSI_ID</t>
  </si>
  <si>
    <t>FSSI_PRE_OPT_NOTES</t>
  </si>
  <si>
    <t>Insular Bottomfish Survey</t>
  </si>
  <si>
    <t>Hawaiian Islands: Technology for the Ecology of Cetacean</t>
  </si>
  <si>
    <t>HI-TEC</t>
  </si>
  <si>
    <t>Life History</t>
  </si>
  <si>
    <t>Debris Cleanup</t>
  </si>
  <si>
    <t>MARAMP</t>
  </si>
  <si>
    <t>Marianas Reef Assessment and Monitoring Program (MARAMP)</t>
  </si>
  <si>
    <t>EXP_SPP_CAT_ID</t>
  </si>
  <si>
    <t>PIFSC - Hawaiian Islands Cetacean and Ecosystem Assessment Survey</t>
  </si>
  <si>
    <t>MACS</t>
  </si>
  <si>
    <t>SPP_CAT_PRE_NAME</t>
  </si>
  <si>
    <t>SPP_CAT_PRE_DESC</t>
  </si>
  <si>
    <t>SPP_CAT_PRE_OPT_NOTES</t>
  </si>
  <si>
    <t>SPP_CAT_PRE_ID</t>
  </si>
  <si>
    <t>APP_SHOW_OPT_YN</t>
  </si>
  <si>
    <t>FINSS ID Match?</t>
  </si>
  <si>
    <t>Name</t>
  </si>
  <si>
    <t>FINSS_ID</t>
  </si>
  <si>
    <t>Match?</t>
  </si>
  <si>
    <t>DML Update</t>
  </si>
  <si>
    <t>Update DML</t>
  </si>
  <si>
    <t>Description</t>
  </si>
  <si>
    <t>Code</t>
  </si>
  <si>
    <t>FRMD</t>
  </si>
  <si>
    <t>ESD</t>
  </si>
  <si>
    <t>Fisheries Research and Monitoring Division</t>
  </si>
  <si>
    <t>Ecosystem Sciences Division</t>
  </si>
  <si>
    <t>Protected Species Division</t>
  </si>
  <si>
    <t>Objective Based Metrics</t>
  </si>
  <si>
    <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t>
  </si>
  <si>
    <t>test content</t>
  </si>
  <si>
    <t>Science Center Division</t>
  </si>
  <si>
    <t>Test Case Data:</t>
  </si>
  <si>
    <t>TC-03-07</t>
  </si>
  <si>
    <t>HA1007 (copy)</t>
  </si>
  <si>
    <t>DVM Test Case Data:</t>
  </si>
  <si>
    <t>CCD_CRUISE_PKG Test Case Data:</t>
  </si>
  <si>
    <t>TC0009 (copy)</t>
  </si>
  <si>
    <t>SE-15-01 Leg 1</t>
  </si>
  <si>
    <t>SE-15-01 Leg 2</t>
  </si>
  <si>
    <t>HA1102_LEG_I</t>
  </si>
  <si>
    <t>HA1102_LEG_II</t>
  </si>
  <si>
    <t>Test Data</t>
  </si>
  <si>
    <t>SE-20-04</t>
  </si>
  <si>
    <t>SE-20-05</t>
  </si>
  <si>
    <t>Fabricated for testing purposes</t>
  </si>
  <si>
    <t>Test Data:</t>
  </si>
  <si>
    <t>SE-20-04 Leg 1</t>
  </si>
  <si>
    <t>HI-20-08</t>
  </si>
  <si>
    <t>SE-21-01 Leg 1</t>
  </si>
  <si>
    <t>SE-21-01 Leg 2</t>
  </si>
  <si>
    <t>SE-21-03</t>
  </si>
  <si>
    <t>SE-21-04 Leg 1</t>
  </si>
  <si>
    <t>SE-21-04 Leg 2</t>
  </si>
  <si>
    <t>HI-21-06</t>
  </si>
  <si>
    <t>HI-21-07 Leg 1</t>
  </si>
  <si>
    <t>HI-21-07 Leg 2</t>
  </si>
  <si>
    <t>HI-21-08</t>
  </si>
  <si>
    <t>SE-21-01</t>
  </si>
  <si>
    <t>SE-21-04</t>
  </si>
  <si>
    <t>HI-21-07</t>
  </si>
  <si>
    <t>Legs were fabricated for testing purposes (remove cruise leg test case 3)</t>
  </si>
  <si>
    <t>HI-21-08 Leg 1</t>
  </si>
  <si>
    <t>HI-21-08 Leg 2</t>
  </si>
  <si>
    <t>Legs were fabricated for testing purposes (remove cruise leg test case 4)</t>
  </si>
  <si>
    <t>SE-20-05 Leg 1</t>
  </si>
  <si>
    <t>Legs were fabricated for testing purposes (remove cruise leg test case 1)</t>
  </si>
  <si>
    <t>10/15/2020</t>
  </si>
  <si>
    <t>11/5/2020</t>
  </si>
  <si>
    <t>11/15/2020</t>
  </si>
  <si>
    <t>11/22/2020</t>
  </si>
  <si>
    <t>11/30/2020</t>
  </si>
  <si>
    <t>3/15/2021</t>
  </si>
  <si>
    <t>3/27/2021</t>
  </si>
  <si>
    <t>4/18/2021</t>
  </si>
  <si>
    <t>4/28/2021</t>
  </si>
  <si>
    <t>5/25/2021</t>
  </si>
  <si>
    <t>3/20/2020</t>
  </si>
  <si>
    <t>4/10/2020</t>
  </si>
  <si>
    <t>10/30/2020</t>
  </si>
  <si>
    <t>11/20/2020</t>
  </si>
  <si>
    <t>12/1/2020</t>
  </si>
  <si>
    <t>11/28/2020</t>
  </si>
  <si>
    <t>12/10/2020</t>
  </si>
  <si>
    <t>3/30/2021</t>
  </si>
  <si>
    <t>4/15/2021</t>
  </si>
  <si>
    <t>4/30/2021</t>
  </si>
  <si>
    <t>5/23/2021</t>
  </si>
  <si>
    <t>6/17/2021</t>
  </si>
  <si>
    <t>4/15/2020</t>
  </si>
  <si>
    <t>4/25/2020</t>
  </si>
  <si>
    <t>Legs were fabricated for testing purposes (remove cruise leg test case 2)</t>
  </si>
  <si>
    <t>HI-20-08 Leg 1</t>
  </si>
  <si>
    <t>HI-20-08 Leg 2</t>
  </si>
  <si>
    <t>HI-20-09 Leg 1</t>
  </si>
  <si>
    <t>HI-20-09 Leg 2</t>
  </si>
  <si>
    <t>HI-20-10 Leg 1</t>
  </si>
  <si>
    <t>6/10/2020</t>
  </si>
  <si>
    <t>6/29/2020</t>
  </si>
  <si>
    <t>7/2/2020</t>
  </si>
  <si>
    <t>7/26/2020</t>
  </si>
  <si>
    <t>7/20/2020</t>
  </si>
  <si>
    <t>8/12/2020</t>
  </si>
  <si>
    <t>8/16/2020</t>
  </si>
  <si>
    <t>9/2/2020</t>
  </si>
  <si>
    <t>7/30/2020</t>
  </si>
  <si>
    <t>6/14/2020</t>
  </si>
  <si>
    <t>HI-20-09</t>
  </si>
  <si>
    <t>HI-20-10</t>
  </si>
  <si>
    <t>SE-21-06</t>
  </si>
  <si>
    <t>SE-21-06 Leg 1</t>
  </si>
  <si>
    <t>SE-21-06 Leg 2</t>
  </si>
  <si>
    <t>SE-21-07</t>
  </si>
  <si>
    <t>SE-21-08 Leg 1</t>
  </si>
  <si>
    <t>SE-21-08 Leg 2</t>
  </si>
  <si>
    <t>Legs were fabricated for testing purposes (update cruise leg test case 1)</t>
  </si>
  <si>
    <t>SE-21-08</t>
  </si>
  <si>
    <t>SE-21-09 Leg 1</t>
  </si>
  <si>
    <t>SE-21-09</t>
  </si>
  <si>
    <t>SE-21-09 Leg 2</t>
  </si>
  <si>
    <t>1/12/2021</t>
  </si>
  <si>
    <t>1/31/2021</t>
  </si>
  <si>
    <t>2/3/2021</t>
  </si>
  <si>
    <t>2/25/2021</t>
  </si>
  <si>
    <t>3/2/2021</t>
  </si>
  <si>
    <t>3/23/2021</t>
  </si>
  <si>
    <t>3/26/2021</t>
  </si>
  <si>
    <t>4/12/2021</t>
  </si>
  <si>
    <t>1/30/2021</t>
  </si>
  <si>
    <t>3/6/2021</t>
  </si>
  <si>
    <t>5/11/2021</t>
  </si>
  <si>
    <t>5/30/2021</t>
  </si>
  <si>
    <t>6/2/2021</t>
  </si>
  <si>
    <t>6/19/2021</t>
  </si>
  <si>
    <t>HI-19-01</t>
  </si>
  <si>
    <t>HI-19-01 Leg 1</t>
  </si>
  <si>
    <t>HI-19-02 Leg 1</t>
  </si>
  <si>
    <t>HI-19-02 Leg 2</t>
  </si>
  <si>
    <t>10/15/2018</t>
  </si>
  <si>
    <t>11/2/2018</t>
  </si>
  <si>
    <t>11/5/2018</t>
  </si>
  <si>
    <t>11/29/2018</t>
  </si>
  <si>
    <t>11/20/2018</t>
  </si>
  <si>
    <t>12/10/2018</t>
  </si>
  <si>
    <t>12/12/2018</t>
  </si>
  <si>
    <t>12/30/2018</t>
  </si>
  <si>
    <t>HI-19-01 Leg 2</t>
  </si>
  <si>
    <t>Legs were fabricated for testing purposes (update cruise leg test case 2)</t>
  </si>
  <si>
    <t>HI-19-02</t>
  </si>
  <si>
    <t>Legs were fabricated for testing purposes (update cruise leg test case 3)</t>
  </si>
  <si>
    <t>SE-19-04 Leg 1</t>
  </si>
  <si>
    <t>SE-19-04 Leg 2</t>
  </si>
  <si>
    <t>SE-19-05 Leg 1</t>
  </si>
  <si>
    <t>SE-19-05 Leg 2</t>
  </si>
  <si>
    <t>6/1/2019</t>
  </si>
  <si>
    <t>6/15/2019</t>
  </si>
  <si>
    <t>6/19/2019</t>
  </si>
  <si>
    <t>7/12/2019</t>
  </si>
  <si>
    <t>7/14/2019</t>
  </si>
  <si>
    <t>7/31/2019</t>
  </si>
  <si>
    <t>8/2/2019</t>
  </si>
  <si>
    <t>8/15/2019</t>
  </si>
  <si>
    <t>SE-19-04</t>
  </si>
  <si>
    <t>SE-19-05</t>
  </si>
  <si>
    <t>Legs were fabricated for testing purposes (update cruise leg test case 4)</t>
  </si>
  <si>
    <t>SE-22-02 Leg 2</t>
  </si>
  <si>
    <t>SE-22-02 Leg 1</t>
  </si>
  <si>
    <t>SE-22-02</t>
  </si>
  <si>
    <t>10/21/2021</t>
  </si>
  <si>
    <t>11/13/2021</t>
  </si>
  <si>
    <t>11/15/2021</t>
  </si>
  <si>
    <t>12/4/2021</t>
  </si>
  <si>
    <t>11/30/2021</t>
  </si>
  <si>
    <t>12/15/2021</t>
  </si>
  <si>
    <t>12/17/2021</t>
  </si>
  <si>
    <t>1/12/2022</t>
  </si>
  <si>
    <t>SE-22-01</t>
  </si>
  <si>
    <t>SE-22-01 Leg 1</t>
  </si>
  <si>
    <t>SE-22-01 Leg 2</t>
  </si>
  <si>
    <t>RL-17-05 Leg 6</t>
  </si>
  <si>
    <t>SE-19-06</t>
  </si>
  <si>
    <t>Created MOUSS cruise so it can be referenced by the MOUSS database</t>
  </si>
  <si>
    <t>9/11/2019</t>
  </si>
  <si>
    <t>9/29/2019</t>
  </si>
  <si>
    <t>Leg dates retrieved from project report</t>
  </si>
  <si>
    <t>SE1906</t>
  </si>
  <si>
    <t>-10:00</t>
  </si>
  <si>
    <t>TZ_NAME</t>
  </si>
  <si>
    <t>US/Hawaii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</si>
</sst>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sz val="11"/>
      <color rgb="FF000000"/>
      <name val="Arial"/>
      <family val="2"/>
    </font>
    <font>
      <sz val="9"/>
      <color indexed="81"/>
      <name val="Tahoma"/>
      <charset val="1"/>
    </font>
    <font>
      <b/>
      <sz val="9"/>
      <color indexed="81"/>
      <name val="Tahoma"/>
      <charset val="1"/>
    </font>
    <font>
      <u/>
      <sz val="11"/>
      <color theme="10"/>
      <name val="Calibri"/>
      <family val="2"/>
      <scheme val="minor"/>
    </font>
  </fonts>
  <fills count="9">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bgColor indexed="64"/>
      </patternFill>
    </fill>
    <fill>
      <patternFill patternType="solid">
        <fgColor rgb="FFFF0000"/>
        <bgColor indexed="64"/>
      </patternFill>
    </fill>
    <fill>
      <patternFill patternType="solid">
        <fgColor rgb="FFFFC000"/>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9">
    <xf numFmtId="0" fontId="0" fillId="0" borderId="0" xfId="0"/>
    <xf numFmtId="0" fontId="1" fillId="0" borderId="0" xfId="0" applyFont="1"/>
    <xf numFmtId="0" fontId="0" fillId="2" borderId="0" xfId="0" applyFill="1"/>
    <xf numFmtId="0" fontId="2" fillId="0" borderId="0" xfId="0" applyFont="1"/>
    <xf numFmtId="0" fontId="0" fillId="0" borderId="0" xfId="0" applyAlignment="1">
      <alignment wrapText="1"/>
    </xf>
    <xf numFmtId="0" fontId="0" fillId="3" borderId="0" xfId="0" applyFill="1"/>
    <xf numFmtId="0" fontId="0" fillId="3" borderId="0" xfId="0" quotePrefix="1" applyFill="1"/>
    <xf numFmtId="14" fontId="0" fillId="3" borderId="0" xfId="0" quotePrefix="1" applyNumberFormat="1" applyFill="1"/>
    <xf numFmtId="14" fontId="0" fillId="0" borderId="0" xfId="0" quotePrefix="1" applyNumberFormat="1"/>
    <xf numFmtId="0" fontId="0" fillId="0" borderId="0" xfId="0" applyFill="1"/>
    <xf numFmtId="0" fontId="0" fillId="0" borderId="0" xfId="0" applyAlignment="1"/>
    <xf numFmtId="0" fontId="5" fillId="0" borderId="0" xfId="1"/>
    <xf numFmtId="0" fontId="0" fillId="0" borderId="0" xfId="0" applyAlignment="1">
      <alignment vertical="center"/>
    </xf>
    <xf numFmtId="0" fontId="0" fillId="4" borderId="0" xfId="0" applyFill="1"/>
    <xf numFmtId="0" fontId="0" fillId="5" borderId="0" xfId="0" applyFill="1"/>
    <xf numFmtId="0" fontId="0" fillId="0" borderId="0" xfId="0" applyFont="1"/>
    <xf numFmtId="0" fontId="0" fillId="6" borderId="0" xfId="0" applyFill="1"/>
    <xf numFmtId="0" fontId="0" fillId="7" borderId="0" xfId="0" applyFill="1"/>
    <xf numFmtId="0" fontId="0" fillId="8"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3" Type="http://schemas.openxmlformats.org/officeDocument/2006/relationships/hyperlink" Target="mailto:test@test.com" TargetMode="External"/><Relationship Id="rId18" Type="http://schemas.openxmlformats.org/officeDocument/2006/relationships/hyperlink" Target="http://www.noaa.gov/testURL" TargetMode="External"/><Relationship Id="rId26" Type="http://schemas.openxmlformats.org/officeDocument/2006/relationships/hyperlink" Target="mailto:test@test.com" TargetMode="External"/><Relationship Id="rId39" Type="http://schemas.openxmlformats.org/officeDocument/2006/relationships/hyperlink" Target="mailto:test@test.com" TargetMode="External"/><Relationship Id="rId21" Type="http://schemas.openxmlformats.org/officeDocument/2006/relationships/hyperlink" Target="http://www.noaa.gov/testURL" TargetMode="External"/><Relationship Id="rId34" Type="http://schemas.openxmlformats.org/officeDocument/2006/relationships/hyperlink" Target="http://www.noaa.gov/testURL" TargetMode="External"/><Relationship Id="rId42" Type="http://schemas.openxmlformats.org/officeDocument/2006/relationships/hyperlink" Target="http://www.noaa.gov/testURL" TargetMode="External"/><Relationship Id="rId7" Type="http://schemas.openxmlformats.org/officeDocument/2006/relationships/hyperlink" Target="mailto:test@test.com" TargetMode="External"/><Relationship Id="rId2" Type="http://schemas.openxmlformats.org/officeDocument/2006/relationships/hyperlink" Target="mailto:test@test.com" TargetMode="External"/><Relationship Id="rId16" Type="http://schemas.openxmlformats.org/officeDocument/2006/relationships/hyperlink" Target="http://www.noaa.gov/testURL" TargetMode="External"/><Relationship Id="rId29" Type="http://schemas.openxmlformats.org/officeDocument/2006/relationships/hyperlink" Target="http://www.noaa.gov/testURL" TargetMode="External"/><Relationship Id="rId1" Type="http://schemas.openxmlformats.org/officeDocument/2006/relationships/hyperlink" Target="mailto:test@test.com" TargetMode="External"/><Relationship Id="rId6" Type="http://schemas.openxmlformats.org/officeDocument/2006/relationships/hyperlink" Target="http://www.noaa.gov/testURL" TargetMode="External"/><Relationship Id="rId11" Type="http://schemas.openxmlformats.org/officeDocument/2006/relationships/hyperlink" Target="mailto:test@test.com" TargetMode="External"/><Relationship Id="rId24" Type="http://schemas.openxmlformats.org/officeDocument/2006/relationships/hyperlink" Target="mailto:test@test.com" TargetMode="External"/><Relationship Id="rId32" Type="http://schemas.openxmlformats.org/officeDocument/2006/relationships/hyperlink" Target="mailto:test@test.com" TargetMode="External"/><Relationship Id="rId37" Type="http://schemas.openxmlformats.org/officeDocument/2006/relationships/hyperlink" Target="http://www.noaa.gov/testURL" TargetMode="External"/><Relationship Id="rId40" Type="http://schemas.openxmlformats.org/officeDocument/2006/relationships/hyperlink" Target="mailto:test@test.com" TargetMode="External"/><Relationship Id="rId45" Type="http://schemas.openxmlformats.org/officeDocument/2006/relationships/printerSettings" Target="../printerSettings/printerSettings1.bin"/><Relationship Id="rId5" Type="http://schemas.openxmlformats.org/officeDocument/2006/relationships/hyperlink" Target="http://www.noaa.gov/testURL" TargetMode="External"/><Relationship Id="rId15" Type="http://schemas.openxmlformats.org/officeDocument/2006/relationships/hyperlink" Target="mailto:test@test.com" TargetMode="External"/><Relationship Id="rId23" Type="http://schemas.openxmlformats.org/officeDocument/2006/relationships/hyperlink" Target="mailto:test@test.com" TargetMode="External"/><Relationship Id="rId28" Type="http://schemas.openxmlformats.org/officeDocument/2006/relationships/hyperlink" Target="http://www.noaa.gov/testURL" TargetMode="External"/><Relationship Id="rId36" Type="http://schemas.openxmlformats.org/officeDocument/2006/relationships/hyperlink" Target="mailto:test@test.com" TargetMode="External"/><Relationship Id="rId10" Type="http://schemas.openxmlformats.org/officeDocument/2006/relationships/hyperlink" Target="http://www.noaa.gov/testURL" TargetMode="External"/><Relationship Id="rId19" Type="http://schemas.openxmlformats.org/officeDocument/2006/relationships/hyperlink" Target="mailto:test@test.com" TargetMode="External"/><Relationship Id="rId31" Type="http://schemas.openxmlformats.org/officeDocument/2006/relationships/hyperlink" Target="mailto:test@test.com" TargetMode="External"/><Relationship Id="rId44" Type="http://schemas.openxmlformats.org/officeDocument/2006/relationships/hyperlink" Target="mailto:test@test.com" TargetMode="External"/><Relationship Id="rId4" Type="http://schemas.openxmlformats.org/officeDocument/2006/relationships/hyperlink" Target="http://www.noaa.gov/testURL" TargetMode="External"/><Relationship Id="rId9" Type="http://schemas.openxmlformats.org/officeDocument/2006/relationships/hyperlink" Target="mailto:test@test.com" TargetMode="External"/><Relationship Id="rId14" Type="http://schemas.openxmlformats.org/officeDocument/2006/relationships/hyperlink" Target="mailto:test@test.com" TargetMode="External"/><Relationship Id="rId22" Type="http://schemas.openxmlformats.org/officeDocument/2006/relationships/hyperlink" Target="http://www.noaa.gov/testURL" TargetMode="External"/><Relationship Id="rId27" Type="http://schemas.openxmlformats.org/officeDocument/2006/relationships/hyperlink" Target="http://www.noaa.gov/testURL" TargetMode="External"/><Relationship Id="rId30" Type="http://schemas.openxmlformats.org/officeDocument/2006/relationships/hyperlink" Target="http://www.noaa.gov/testURL" TargetMode="External"/><Relationship Id="rId35" Type="http://schemas.openxmlformats.org/officeDocument/2006/relationships/hyperlink" Target="mailto:test@test.com" TargetMode="External"/><Relationship Id="rId43" Type="http://schemas.openxmlformats.org/officeDocument/2006/relationships/hyperlink" Target="http://www.noaa.gov/testURL" TargetMode="External"/><Relationship Id="rId8" Type="http://schemas.openxmlformats.org/officeDocument/2006/relationships/hyperlink" Target="http://www.noaa.gov/testURL" TargetMode="External"/><Relationship Id="rId3" Type="http://schemas.openxmlformats.org/officeDocument/2006/relationships/hyperlink" Target="mailto:test@test.com" TargetMode="External"/><Relationship Id="rId12" Type="http://schemas.openxmlformats.org/officeDocument/2006/relationships/hyperlink" Target="http://www.noaa.gov/testURL" TargetMode="External"/><Relationship Id="rId17" Type="http://schemas.openxmlformats.org/officeDocument/2006/relationships/hyperlink" Target="http://www.noaa.gov/testURL" TargetMode="External"/><Relationship Id="rId25" Type="http://schemas.openxmlformats.org/officeDocument/2006/relationships/hyperlink" Target="mailto:test@test.com" TargetMode="External"/><Relationship Id="rId33" Type="http://schemas.openxmlformats.org/officeDocument/2006/relationships/hyperlink" Target="http://www.noaa.gov/testURL" TargetMode="External"/><Relationship Id="rId38" Type="http://schemas.openxmlformats.org/officeDocument/2006/relationships/hyperlink" Target="http://www.noaa.gov/testURL" TargetMode="External"/><Relationship Id="rId20" Type="http://schemas.openxmlformats.org/officeDocument/2006/relationships/hyperlink" Target="mailto:test@test.com" TargetMode="External"/><Relationship Id="rId41" Type="http://schemas.openxmlformats.org/officeDocument/2006/relationships/hyperlink" Target="http://www.noaa.gov/testURL" TargetMode="External"/></Relationships>
</file>

<file path=xl/worksheets/_rels/sheet2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4" sqref="A4"/>
    </sheetView>
  </sheetViews>
  <sheetFormatPr defaultRowHeight="15" x14ac:dyDescent="0.25"/>
  <cols>
    <col min="1" max="1" width="19.42578125" bestFit="1" customWidth="1"/>
    <col min="2" max="2" width="63.28515625" bestFit="1" customWidth="1"/>
  </cols>
  <sheetData>
    <row r="1" spans="1:2" x14ac:dyDescent="0.25">
      <c r="A1" s="1" t="s">
        <v>1</v>
      </c>
      <c r="B1" s="1" t="s">
        <v>340</v>
      </c>
    </row>
    <row r="2" spans="1:2" x14ac:dyDescent="0.25">
      <c r="A2" t="s">
        <v>341</v>
      </c>
      <c r="B2" t="str">
        <f>CONCATENATE("insert into ccd_vessels (vessel_name) values ('", SUBSTITUTE(A2, "'", "''"), "');")</f>
        <v>insert into ccd_vessels (vessel_name) values ('Reuben Lasker');</v>
      </c>
    </row>
    <row r="3" spans="1:2" x14ac:dyDescent="0.25">
      <c r="A3" t="s">
        <v>33</v>
      </c>
      <c r="B3" t="str">
        <f t="shared" ref="B3:B5" si="0">CONCATENATE("insert into ccd_vessels (vessel_name) values ('", SUBSTITUTE(A3, "'", "''"), "');")</f>
        <v>insert into ccd_vessels (vessel_name) values ('Oscar Elton Sette');</v>
      </c>
    </row>
    <row r="4" spans="1:2" x14ac:dyDescent="0.25">
      <c r="A4" t="s">
        <v>79</v>
      </c>
      <c r="B4" t="str">
        <f t="shared" si="0"/>
        <v>insert into ccd_vessels (vessel_name) values ('Townsend Cromwell');</v>
      </c>
    </row>
    <row r="5" spans="1:2" x14ac:dyDescent="0.25">
      <c r="A5" t="s">
        <v>4</v>
      </c>
      <c r="B5" t="str">
        <f t="shared" si="0"/>
        <v>insert into ccd_vessels (vessel_name) values ('Hi''ialakai');</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topLeftCell="A7" workbookViewId="0">
      <selection activeCell="C2" sqref="C2:C8"/>
    </sheetView>
  </sheetViews>
  <sheetFormatPr defaultRowHeight="15" x14ac:dyDescent="0.25"/>
  <cols>
    <col min="1" max="1" width="2.85546875" bestFit="1" customWidth="1"/>
    <col min="2" max="2" width="63" bestFit="1" customWidth="1"/>
    <col min="3" max="3" width="4.85546875" bestFit="1" customWidth="1"/>
  </cols>
  <sheetData>
    <row r="1" spans="1:3" x14ac:dyDescent="0.25">
      <c r="A1" t="s">
        <v>431</v>
      </c>
      <c r="B1" t="s">
        <v>432</v>
      </c>
      <c r="C1" t="s">
        <v>1714</v>
      </c>
    </row>
    <row r="2" spans="1:3" x14ac:dyDescent="0.25">
      <c r="A2">
        <v>3</v>
      </c>
      <c r="B2" t="s">
        <v>1048</v>
      </c>
      <c r="C2" t="str">
        <f>CONCATENATE("INSERT INTO CCD_PLAT_TYPES (PLAT_TYPE_NAME, FINSS_ID) VALUES ('", SUBSTITUTE(B2, "'", "''"), "', ", A2, ");")</f>
        <v>INSERT INTO CCD_PLAT_TYPES (PLAT_TYPE_NAME, FINSS_ID) VALUES ('Chartered Vessel', 3);</v>
      </c>
    </row>
    <row r="3" spans="1:3" x14ac:dyDescent="0.25">
      <c r="A3">
        <v>5</v>
      </c>
      <c r="B3" t="s">
        <v>1049</v>
      </c>
      <c r="C3" t="str">
        <f t="shared" ref="C3:C8" si="0">CONCATENATE("INSERT INTO CCD_PLAT_TYPES (PLAT_TYPE_NAME, FINSS_ID) VALUES ('", SUBSTITUTE(B3, "'", "''"), "', ", A3, ");")</f>
        <v>INSERT INTO CCD_PLAT_TYPES (PLAT_TYPE_NAME, FINSS_ID) VALUES ('Fishery Survey Vessel (FSV)', 5);</v>
      </c>
    </row>
    <row r="4" spans="1:3" x14ac:dyDescent="0.25">
      <c r="A4">
        <v>2</v>
      </c>
      <c r="B4" t="s">
        <v>1050</v>
      </c>
      <c r="C4" t="str">
        <f t="shared" si="0"/>
        <v>INSERT INTO CCD_PLAT_TYPES (PLAT_TYPE_NAME, FINSS_ID) VALUES ('Hydrographic RV', 2);</v>
      </c>
    </row>
    <row r="5" spans="1:3" x14ac:dyDescent="0.25">
      <c r="A5">
        <v>4</v>
      </c>
      <c r="B5" t="s">
        <v>1051</v>
      </c>
      <c r="C5" t="str">
        <f t="shared" si="0"/>
        <v>INSERT INTO CCD_PLAT_TYPES (PLAT_TYPE_NAME, FINSS_ID) VALUES ('Oceanographic RV', 4);</v>
      </c>
    </row>
    <row r="6" spans="1:3" x14ac:dyDescent="0.25">
      <c r="A6">
        <v>7</v>
      </c>
      <c r="B6" t="s">
        <v>1052</v>
      </c>
      <c r="C6" t="str">
        <f t="shared" si="0"/>
        <v>INSERT INTO CCD_PLAT_TYPES (PLAT_TYPE_NAME, FINSS_ID) VALUES ('Program Small Boat (i.e. NMFS science center owned small boat)', 7);</v>
      </c>
    </row>
    <row r="7" spans="1:3" x14ac:dyDescent="0.25">
      <c r="A7">
        <v>1</v>
      </c>
      <c r="B7" t="s">
        <v>1053</v>
      </c>
      <c r="C7" t="str">
        <f t="shared" si="0"/>
        <v>INSERT INTO CCD_PLAT_TYPES (PLAT_TYPE_NAME, FINSS_ID) VALUES ('State Owned Boat', 1);</v>
      </c>
    </row>
    <row r="8" spans="1:3" x14ac:dyDescent="0.25">
      <c r="A8">
        <v>6</v>
      </c>
      <c r="B8" t="s">
        <v>1054</v>
      </c>
      <c r="C8" t="str">
        <f t="shared" si="0"/>
        <v>INSERT INTO CCD_PLAT_TYPES (PLAT_TYPE_NAME, FINSS_ID) VALUES ('UNOLS (University National Oceanographic Laboratory System) Fleet', 6);</v>
      </c>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C2" sqref="C2:C8"/>
    </sheetView>
  </sheetViews>
  <sheetFormatPr defaultRowHeight="15" x14ac:dyDescent="0.25"/>
  <sheetData>
    <row r="1" spans="1:3" x14ac:dyDescent="0.25">
      <c r="A1" t="s">
        <v>431</v>
      </c>
      <c r="B1" t="s">
        <v>432</v>
      </c>
      <c r="C1" t="s">
        <v>1714</v>
      </c>
    </row>
    <row r="2" spans="1:3" x14ac:dyDescent="0.25">
      <c r="A2" t="s">
        <v>1055</v>
      </c>
      <c r="B2" t="s">
        <v>1055</v>
      </c>
      <c r="C2" t="str">
        <f>CONCATENATE("INSERT INTO CCD_SCI_CENTERS (SCI_CENTER_NAME) VALUES ('", SUBSTITUTE(B2, "'", "''"), "');")</f>
        <v>INSERT INTO CCD_SCI_CENTERS (SCI_CENTER_NAME) VALUES ('AFSC');</v>
      </c>
    </row>
    <row r="3" spans="1:3" x14ac:dyDescent="0.25">
      <c r="A3" t="s">
        <v>1056</v>
      </c>
      <c r="B3" t="s">
        <v>1056</v>
      </c>
      <c r="C3" t="str">
        <f t="shared" ref="C3:C8" si="0">CONCATENATE("INSERT INTO CCD_SCI_CENTERS (SCI_CENTER_NAME) VALUES ('", SUBSTITUTE(B3, "'", "''"), "');")</f>
        <v>INSERT INTO CCD_SCI_CENTERS (SCI_CENTER_NAME) VALUES ('NEFSC');</v>
      </c>
    </row>
    <row r="4" spans="1:3" x14ac:dyDescent="0.25">
      <c r="A4" t="s">
        <v>1057</v>
      </c>
      <c r="B4" t="s">
        <v>1057</v>
      </c>
      <c r="C4" t="str">
        <f t="shared" si="0"/>
        <v>INSERT INTO CCD_SCI_CENTERS (SCI_CENTER_NAME) VALUES ('NWFSC');</v>
      </c>
    </row>
    <row r="5" spans="1:3" x14ac:dyDescent="0.25">
      <c r="A5" t="s">
        <v>1058</v>
      </c>
      <c r="B5" t="s">
        <v>1058</v>
      </c>
      <c r="C5" t="str">
        <f t="shared" si="0"/>
        <v>INSERT INTO CCD_SCI_CENTERS (SCI_CENTER_NAME) VALUES ('PIFSC');</v>
      </c>
    </row>
    <row r="6" spans="1:3" x14ac:dyDescent="0.25">
      <c r="A6" t="s">
        <v>1059</v>
      </c>
      <c r="B6" t="s">
        <v>1059</v>
      </c>
      <c r="C6" t="str">
        <f t="shared" si="0"/>
        <v>INSERT INTO CCD_SCI_CENTERS (SCI_CENTER_NAME) VALUES ('SEFSC');</v>
      </c>
    </row>
    <row r="7" spans="1:3" x14ac:dyDescent="0.25">
      <c r="A7" t="s">
        <v>1060</v>
      </c>
      <c r="B7" t="s">
        <v>1060</v>
      </c>
      <c r="C7" t="str">
        <f t="shared" si="0"/>
        <v>INSERT INTO CCD_SCI_CENTERS (SCI_CENTER_NAME) VALUES ('ST');</v>
      </c>
    </row>
    <row r="8" spans="1:3" x14ac:dyDescent="0.25">
      <c r="A8" t="s">
        <v>1061</v>
      </c>
      <c r="B8" t="s">
        <v>1061</v>
      </c>
      <c r="C8" t="str">
        <f t="shared" si="0"/>
        <v>INSERT INTO CCD_SCI_CENTERS (SCI_CENTER_NAME) VALUES ('SWFSC');</v>
      </c>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2" sqref="E2"/>
    </sheetView>
  </sheetViews>
  <sheetFormatPr defaultRowHeight="15" x14ac:dyDescent="0.25"/>
  <cols>
    <col min="2" max="2" width="40" bestFit="1" customWidth="1"/>
    <col min="3" max="3" width="11.140625" bestFit="1" customWidth="1"/>
    <col min="4" max="4" width="14.28515625" bestFit="1" customWidth="1"/>
  </cols>
  <sheetData>
    <row r="1" spans="1:5" x14ac:dyDescent="0.25">
      <c r="A1" t="s">
        <v>1860</v>
      </c>
      <c r="B1" t="s">
        <v>1854</v>
      </c>
      <c r="C1" t="s">
        <v>1859</v>
      </c>
      <c r="D1" t="s">
        <v>1719</v>
      </c>
      <c r="E1" t="s">
        <v>1714</v>
      </c>
    </row>
    <row r="2" spans="1:5" x14ac:dyDescent="0.25">
      <c r="A2" t="s">
        <v>1861</v>
      </c>
      <c r="B2" t="s">
        <v>1863</v>
      </c>
      <c r="D2" t="s">
        <v>1058</v>
      </c>
      <c r="E2" t="str">
        <f>CONCATENATE("INSERT INTO CCD_SCI_CENTER_DIVS (SCI_CENTER_DIV_CODE, SCI_CENTER_DIV_NAME, SCI_CENTER_DIV_DESC, SCI_CENTER_ID) VALUES ('", SUBSTITUTE(A2, "'", "''"), "', '", SUBSTITUTE(B2, "'", "''"), "', '", SUBSTITUTE(C2, "'", "''"), "', (SELECT SCI_CENTER_ID FROM CCD_SCI_CENTERS WHERE SCI_CENTER_NAME = '", SUBSTITUTE(D2, "'", "''"), "'));")</f>
        <v>INSERT INTO CCD_SCI_CENTER_DIVS (SCI_CENTER_DIV_CODE, SCI_CENTER_DIV_NAME, SCI_CENTER_DIV_DESC, SCI_CENTER_ID) VALUES ('FRMD', 'Fisheries Research and Monitoring Division', '', (SELECT SCI_CENTER_ID FROM CCD_SCI_CENTERS WHERE SCI_CENTER_NAME = 'PIFSC'));</v>
      </c>
    </row>
    <row r="3" spans="1:5" x14ac:dyDescent="0.25">
      <c r="A3" t="s">
        <v>1862</v>
      </c>
      <c r="B3" t="s">
        <v>1864</v>
      </c>
      <c r="D3" t="s">
        <v>1058</v>
      </c>
      <c r="E3" t="str">
        <f t="shared" ref="E3:E4" si="0">CONCATENATE("INSERT INTO CCD_SCI_CENTER_DIVS (SCI_CENTER_DIV_CODE, SCI_CENTER_DIV_NAME, SCI_CENTER_DIV_DESC, SCI_CENTER_ID) VALUES ('", SUBSTITUTE(A3, "'", "''"), "', '", SUBSTITUTE(B3, "'", "''"), "', '", SUBSTITUTE(C3, "'", "''"), "', (SELECT SCI_CENTER_ID FROM CCD_SCI_CENTERS WHERE SCI_CENTER_NAME = '", SUBSTITUTE(D3, "'", "''"), "'));")</f>
        <v>INSERT INTO CCD_SCI_CENTER_DIVS (SCI_CENTER_DIV_CODE, SCI_CENTER_DIV_NAME, SCI_CENTER_DIV_DESC, SCI_CENTER_ID) VALUES ('ESD', 'Ecosystem Sciences Division', '', (SELECT SCI_CENTER_ID FROM CCD_SCI_CENTERS WHERE SCI_CENTER_NAME = 'PIFSC'));</v>
      </c>
    </row>
    <row r="4" spans="1:5" x14ac:dyDescent="0.25">
      <c r="A4" t="s">
        <v>1810</v>
      </c>
      <c r="B4" t="s">
        <v>1865</v>
      </c>
      <c r="D4" t="s">
        <v>1058</v>
      </c>
      <c r="E4" t="str">
        <f t="shared" si="0"/>
        <v>INSERT INTO CCD_SCI_CENTER_DIVS (SCI_CENTER_DIV_CODE, SCI_CENTER_DIV_NAME, SCI_CENTER_DIV_DESC, SCI_CENTER_ID) VALUES ('PSD', 'Protected Species Division', '', (SELECT SCI_CENTER_ID FROM CCD_SCI_CENTERS WHERE SCI_CENTER_NAME = 'PIFSC'));</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
  <sheetViews>
    <sheetView workbookViewId="0">
      <selection activeCell="F2" sqref="F2:F12"/>
    </sheetView>
  </sheetViews>
  <sheetFormatPr defaultRowHeight="15" x14ac:dyDescent="0.25"/>
  <cols>
    <col min="2" max="3" width="33.5703125" customWidth="1"/>
  </cols>
  <sheetData>
    <row r="1" spans="1:21" x14ac:dyDescent="0.25">
      <c r="A1" t="s">
        <v>431</v>
      </c>
      <c r="B1" t="s">
        <v>432</v>
      </c>
      <c r="C1" t="s">
        <v>1852</v>
      </c>
      <c r="D1" t="s">
        <v>1714</v>
      </c>
      <c r="E1" t="s">
        <v>1856</v>
      </c>
      <c r="F1" t="s">
        <v>1857</v>
      </c>
      <c r="S1" t="s">
        <v>431</v>
      </c>
      <c r="T1" t="s">
        <v>1854</v>
      </c>
      <c r="U1" t="s">
        <v>1855</v>
      </c>
    </row>
    <row r="2" spans="1:21" x14ac:dyDescent="0.25">
      <c r="A2">
        <v>1</v>
      </c>
      <c r="B2" t="s">
        <v>1021</v>
      </c>
      <c r="C2" t="str">
        <f>IF(ISNA(E2), "N", "Y")</f>
        <v>N</v>
      </c>
      <c r="D2" t="str">
        <f>CONCATENATE("INSERT INTO CCD_REG_ECOSYSTEMS (REG_ECOSYSTEM_NAME, FINSS_ID, APP_SHOW_OPT_YN) VALUES ('", SUBSTITUTE(B2, "'", "''"), "', ", A2, ", '", C2, "');")</f>
        <v>INSERT INTO CCD_REG_ECOSYSTEMS (REG_ECOSYSTEM_NAME, FINSS_ID, APP_SHOW_OPT_YN) VALUES ('Alaska Ecosystem Complex', 1, 'N');</v>
      </c>
      <c r="E2" t="e">
        <f>VLOOKUP(B2, $T$2:$U$14, 1, FALSE)</f>
        <v>#N/A</v>
      </c>
      <c r="F2" t="str">
        <f>CONCATENATE("UPDATE CCD_REG_ECOSYSTEMS SET APP_SHOW_OPT_YN = '", C2, "' where REG_ECOSYSTEM_NAME = '", SUBSTITUTE(B2, "'", "''"), "';")</f>
        <v>UPDATE CCD_REG_ECOSYSTEMS SET APP_SHOW_OPT_YN = 'N' where REG_ECOSYSTEM_NAME = 'Alaska Ecosystem Complex';</v>
      </c>
      <c r="S2">
        <v>145</v>
      </c>
      <c r="T2" t="s">
        <v>1025</v>
      </c>
      <c r="U2">
        <v>10</v>
      </c>
    </row>
    <row r="3" spans="1:21" x14ac:dyDescent="0.25">
      <c r="A3">
        <v>2</v>
      </c>
      <c r="B3" t="s">
        <v>1022</v>
      </c>
      <c r="C3" t="str">
        <f t="shared" ref="C3:C12" si="0">IF(ISNA(E3), "N", "Y")</f>
        <v>N</v>
      </c>
      <c r="D3" t="str">
        <f t="shared" ref="D3:D12" si="1">CONCATENATE("INSERT INTO CCD_REG_ECOSYSTEMS (REG_ECOSYSTEM_NAME, FINSS_ID, APP_SHOW_OPT_YN) VALUES ('", SUBSTITUTE(B3, "'", "''"), "', ", A3, ", '", C3, "');")</f>
        <v>INSERT INTO CCD_REG_ECOSYSTEMS (REG_ECOSYSTEM_NAME, FINSS_ID, APP_SHOW_OPT_YN) VALUES ('Antarctica', 2, 'N');</v>
      </c>
      <c r="E3" t="e">
        <f t="shared" ref="E3:E12" si="2">VLOOKUP(B3, $T$2:$U$14, 1, FALSE)</f>
        <v>#N/A</v>
      </c>
      <c r="F3" t="str">
        <f t="shared" ref="F3:F12" si="3">CONCATENATE("UPDATE CCD_REG_ECOSYSTEMS SET APP_SHOW_OPT_YN = '", C3, "' where REG_ECOSYSTEM_NAME = '", SUBSTITUTE(B3, "'", "''"), "';")</f>
        <v>UPDATE CCD_REG_ECOSYSTEMS SET APP_SHOW_OPT_YN = 'N' where REG_ECOSYSTEM_NAME = 'Antarctica';</v>
      </c>
      <c r="S3">
        <v>149</v>
      </c>
      <c r="T3" t="s">
        <v>1029</v>
      </c>
      <c r="U3">
        <v>3</v>
      </c>
    </row>
    <row r="4" spans="1:21" x14ac:dyDescent="0.25">
      <c r="A4">
        <v>8</v>
      </c>
      <c r="B4" t="s">
        <v>1023</v>
      </c>
      <c r="C4" t="str">
        <f t="shared" si="0"/>
        <v>N</v>
      </c>
      <c r="D4" t="str">
        <f t="shared" si="1"/>
        <v>INSERT INTO CCD_REG_ECOSYSTEMS (REG_ECOSYSTEM_NAME, FINSS_ID, APP_SHOW_OPT_YN) VALUES ('California Current', 8, 'N');</v>
      </c>
      <c r="E4" t="e">
        <f t="shared" si="2"/>
        <v>#N/A</v>
      </c>
      <c r="F4" t="str">
        <f t="shared" si="3"/>
        <v>UPDATE CCD_REG_ECOSYSTEMS SET APP_SHOW_OPT_YN = 'N' where REG_ECOSYSTEM_NAME = 'California Current';</v>
      </c>
      <c r="S4">
        <v>150</v>
      </c>
      <c r="T4" t="s">
        <v>1030</v>
      </c>
      <c r="U4">
        <v>4</v>
      </c>
    </row>
    <row r="5" spans="1:21" x14ac:dyDescent="0.25">
      <c r="A5">
        <v>9</v>
      </c>
      <c r="B5" t="s">
        <v>1024</v>
      </c>
      <c r="C5" t="str">
        <f t="shared" si="0"/>
        <v>N</v>
      </c>
      <c r="D5" t="str">
        <f t="shared" si="1"/>
        <v>INSERT INTO CCD_REG_ECOSYSTEMS (REG_ECOSYSTEM_NAME, FINSS_ID, APP_SHOW_OPT_YN) VALUES ('Caribbean Sea', 9, 'N');</v>
      </c>
      <c r="E5" t="e">
        <f t="shared" si="2"/>
        <v>#N/A</v>
      </c>
      <c r="F5" t="str">
        <f t="shared" si="3"/>
        <v>UPDATE CCD_REG_ECOSYSTEMS SET APP_SHOW_OPT_YN = 'N' where REG_ECOSYSTEM_NAME = 'Caribbean Sea';</v>
      </c>
    </row>
    <row r="6" spans="1:21" x14ac:dyDescent="0.25">
      <c r="A6">
        <v>10</v>
      </c>
      <c r="B6" t="s">
        <v>1025</v>
      </c>
      <c r="C6" t="str">
        <f t="shared" si="0"/>
        <v>Y</v>
      </c>
      <c r="D6" t="str">
        <f t="shared" si="1"/>
        <v>INSERT INTO CCD_REG_ECOSYSTEMS (REG_ECOSYSTEM_NAME, FINSS_ID, APP_SHOW_OPT_YN) VALUES ('Eastern Tropical Pacific', 10, 'Y');</v>
      </c>
      <c r="E6" t="str">
        <f t="shared" si="2"/>
        <v>Eastern Tropical Pacific</v>
      </c>
      <c r="F6" t="str">
        <f t="shared" si="3"/>
        <v>UPDATE CCD_REG_ECOSYSTEMS SET APP_SHOW_OPT_YN = 'Y' where REG_ECOSYSTEM_NAME = 'Eastern Tropical Pacific';</v>
      </c>
    </row>
    <row r="7" spans="1:21" x14ac:dyDescent="0.25">
      <c r="A7">
        <v>5</v>
      </c>
      <c r="B7" t="s">
        <v>1026</v>
      </c>
      <c r="C7" t="str">
        <f t="shared" si="0"/>
        <v>N</v>
      </c>
      <c r="D7" t="str">
        <f t="shared" si="1"/>
        <v>INSERT INTO CCD_REG_ECOSYSTEMS (REG_ECOSYSTEM_NAME, FINSS_ID, APP_SHOW_OPT_YN) VALUES ('Great Lakes', 5, 'N');</v>
      </c>
      <c r="E7" t="e">
        <f t="shared" si="2"/>
        <v>#N/A</v>
      </c>
      <c r="F7" t="str">
        <f t="shared" si="3"/>
        <v>UPDATE CCD_REG_ECOSYSTEMS SET APP_SHOW_OPT_YN = 'N' where REG_ECOSYSTEM_NAME = 'Great Lakes';</v>
      </c>
    </row>
    <row r="8" spans="1:21" x14ac:dyDescent="0.25">
      <c r="A8">
        <v>11</v>
      </c>
      <c r="B8" t="s">
        <v>1027</v>
      </c>
      <c r="C8" t="str">
        <f t="shared" si="0"/>
        <v>N</v>
      </c>
      <c r="D8" t="str">
        <f t="shared" si="1"/>
        <v>INSERT INTO CCD_REG_ECOSYSTEMS (REG_ECOSYSTEM_NAME, FINSS_ID, APP_SHOW_OPT_YN) VALUES ('Gulf of California', 11, 'N');</v>
      </c>
      <c r="E8" t="e">
        <f t="shared" si="2"/>
        <v>#N/A</v>
      </c>
      <c r="F8" t="str">
        <f t="shared" si="3"/>
        <v>UPDATE CCD_REG_ECOSYSTEMS SET APP_SHOW_OPT_YN = 'N' where REG_ECOSYSTEM_NAME = 'Gulf of California';</v>
      </c>
    </row>
    <row r="9" spans="1:21" x14ac:dyDescent="0.25">
      <c r="A9">
        <v>6</v>
      </c>
      <c r="B9" t="s">
        <v>1028</v>
      </c>
      <c r="C9" t="str">
        <f t="shared" si="0"/>
        <v>N</v>
      </c>
      <c r="D9" t="str">
        <f t="shared" si="1"/>
        <v>INSERT INTO CCD_REG_ECOSYSTEMS (REG_ECOSYSTEM_NAME, FINSS_ID, APP_SHOW_OPT_YN) VALUES ('Gulf of Mexico', 6, 'N');</v>
      </c>
      <c r="E9" t="e">
        <f t="shared" si="2"/>
        <v>#N/A</v>
      </c>
      <c r="F9" t="str">
        <f t="shared" si="3"/>
        <v>UPDATE CCD_REG_ECOSYSTEMS SET APP_SHOW_OPT_YN = 'N' where REG_ECOSYSTEM_NAME = 'Gulf of Mexico';</v>
      </c>
    </row>
    <row r="10" spans="1:21" x14ac:dyDescent="0.25">
      <c r="A10">
        <v>3</v>
      </c>
      <c r="B10" t="s">
        <v>1029</v>
      </c>
      <c r="C10" t="str">
        <f t="shared" si="0"/>
        <v>Y</v>
      </c>
      <c r="D10" t="str">
        <f t="shared" si="1"/>
        <v>INSERT INTO CCD_REG_ECOSYSTEMS (REG_ECOSYSTEM_NAME, FINSS_ID, APP_SHOW_OPT_YN) VALUES ('Northeast Shelf', 3, 'Y');</v>
      </c>
      <c r="E10" t="str">
        <f t="shared" si="2"/>
        <v>Northeast Shelf</v>
      </c>
      <c r="F10" t="str">
        <f t="shared" si="3"/>
        <v>UPDATE CCD_REG_ECOSYSTEMS SET APP_SHOW_OPT_YN = 'Y' where REG_ECOSYSTEM_NAME = 'Northeast Shelf';</v>
      </c>
    </row>
    <row r="11" spans="1:21" x14ac:dyDescent="0.25">
      <c r="A11">
        <v>4</v>
      </c>
      <c r="B11" t="s">
        <v>1030</v>
      </c>
      <c r="C11" t="str">
        <f t="shared" si="0"/>
        <v>Y</v>
      </c>
      <c r="D11" t="str">
        <f t="shared" si="1"/>
        <v>INSERT INTO CCD_REG_ECOSYSTEMS (REG_ECOSYSTEM_NAME, FINSS_ID, APP_SHOW_OPT_YN) VALUES ('Pacific Islands Ecosystem Complex', 4, 'Y');</v>
      </c>
      <c r="E11" t="str">
        <f t="shared" si="2"/>
        <v>Pacific Islands Ecosystem Complex</v>
      </c>
      <c r="F11" t="str">
        <f t="shared" si="3"/>
        <v>UPDATE CCD_REG_ECOSYSTEMS SET APP_SHOW_OPT_YN = 'Y' where REG_ECOSYSTEM_NAME = 'Pacific Islands Ecosystem Complex';</v>
      </c>
    </row>
    <row r="12" spans="1:21" x14ac:dyDescent="0.25">
      <c r="A12">
        <v>7</v>
      </c>
      <c r="B12" t="s">
        <v>1031</v>
      </c>
      <c r="C12" t="str">
        <f t="shared" si="0"/>
        <v>N</v>
      </c>
      <c r="D12" t="str">
        <f t="shared" si="1"/>
        <v>INSERT INTO CCD_REG_ECOSYSTEMS (REG_ECOSYSTEM_NAME, FINSS_ID, APP_SHOW_OPT_YN) VALUES ('Southeast Shelf', 7, 'N');</v>
      </c>
      <c r="E12" t="e">
        <f t="shared" si="2"/>
        <v>#N/A</v>
      </c>
      <c r="F12" t="str">
        <f t="shared" si="3"/>
        <v>UPDATE CCD_REG_ECOSYSTEMS SET APP_SHOW_OPT_YN = 'N' where REG_ECOSYSTEM_NAME = 'Southeast Shelf';</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4"/>
  <sheetViews>
    <sheetView topLeftCell="A74" workbookViewId="0">
      <selection activeCell="B80" sqref="B80:B86"/>
    </sheetView>
  </sheetViews>
  <sheetFormatPr defaultRowHeight="15" x14ac:dyDescent="0.25"/>
  <cols>
    <col min="2" max="2" width="59.7109375" bestFit="1" customWidth="1"/>
    <col min="3" max="3" width="19.42578125" bestFit="1" customWidth="1"/>
    <col min="4" max="4" width="140.42578125" bestFit="1" customWidth="1"/>
  </cols>
  <sheetData>
    <row r="1" spans="1:21" x14ac:dyDescent="0.25">
      <c r="A1" t="s">
        <v>431</v>
      </c>
      <c r="B1" t="s">
        <v>432</v>
      </c>
      <c r="C1" t="s">
        <v>1852</v>
      </c>
      <c r="D1" t="s">
        <v>1714</v>
      </c>
      <c r="E1" t="s">
        <v>1856</v>
      </c>
      <c r="F1" t="s">
        <v>1857</v>
      </c>
      <c r="S1" t="s">
        <v>431</v>
      </c>
      <c r="T1" t="s">
        <v>1854</v>
      </c>
      <c r="U1" t="s">
        <v>1855</v>
      </c>
    </row>
    <row r="2" spans="1:21" x14ac:dyDescent="0.25">
      <c r="A2">
        <v>140</v>
      </c>
      <c r="B2" t="s">
        <v>735</v>
      </c>
      <c r="C2" t="str">
        <f>IF(ISNA(E2), "N", "Y")</f>
        <v>N</v>
      </c>
      <c r="D2" t="str">
        <f>CONCATENATE("INSERT INTO CCD_GEAR (GEAR_NAME, FINSS_ID, APP_SHOW_OPT_YN) VALUES ('", SUBSTITUTE(B2, "'", "''"), "', ", A2, ", '",C2, "');")</f>
        <v>INSERT INTO CCD_GEAR (GEAR_NAME, FINSS_ID, APP_SHOW_OPT_YN) VALUES ('3 Bridle 4 Seam', 140, 'N');</v>
      </c>
      <c r="E2" t="e">
        <f>VLOOKUP(B2, $T$2:$U$35, 1, FALSE)</f>
        <v>#N/A</v>
      </c>
      <c r="F2" t="str">
        <f>CONCATENATE("UPDATE CCD_GEAR SET APP_SHOW_OPT_YN = '", C2, "' where GEAR_NAME = '", SUBSTITUTE(B2, "'", "''"), "';")</f>
        <v>UPDATE CCD_GEAR SET APP_SHOW_OPT_YN = 'N' where GEAR_NAME = '3 Bridle 4 Seam';</v>
      </c>
      <c r="S2">
        <v>649</v>
      </c>
      <c r="T2" t="s">
        <v>743</v>
      </c>
      <c r="U2">
        <v>49</v>
      </c>
    </row>
    <row r="3" spans="1:21" x14ac:dyDescent="0.25">
      <c r="A3">
        <v>142</v>
      </c>
      <c r="B3" t="s">
        <v>736</v>
      </c>
      <c r="C3" t="str">
        <f t="shared" ref="C3:C66" si="0">IF(ISNA(E3), "N", "Y")</f>
        <v>N</v>
      </c>
      <c r="D3" t="str">
        <f t="shared" ref="D3:D66" si="1">CONCATENATE("INSERT INTO CCD_GEAR (GEAR_NAME, FINSS_ID, APP_SHOW_OPT_YN) VALUES ('", SUBSTITUTE(B3, "'", "''"), "', ", A3, ", '",C3, "');")</f>
        <v>INSERT INTO CCD_GEAR (GEAR_NAME, FINSS_ID, APP_SHOW_OPT_YN) VALUES ('3 Bridle 4 Seam: Flat Sweep', 142, 'N');</v>
      </c>
      <c r="E3" t="e">
        <f t="shared" ref="E3:E66" si="2">VLOOKUP(B3, $T$2:$U$35, 1, FALSE)</f>
        <v>#N/A</v>
      </c>
      <c r="F3" t="str">
        <f t="shared" ref="F3:F66" si="3">CONCATENATE("UPDATE CCD_GEAR SET APP_SHOW_OPT_YN = '", C3, "' where GEAR_NAME = '", SUBSTITUTE(B3, "'", "''"), "';")</f>
        <v>UPDATE CCD_GEAR SET APP_SHOW_OPT_YN = 'N' where GEAR_NAME = '3 Bridle 4 Seam: Flat Sweep';</v>
      </c>
      <c r="S3">
        <v>650</v>
      </c>
      <c r="T3" t="s">
        <v>744</v>
      </c>
      <c r="U3">
        <v>2</v>
      </c>
    </row>
    <row r="4" spans="1:21" x14ac:dyDescent="0.25">
      <c r="A4">
        <v>141</v>
      </c>
      <c r="B4" t="s">
        <v>737</v>
      </c>
      <c r="C4" t="str">
        <f t="shared" si="0"/>
        <v>N</v>
      </c>
      <c r="D4" t="str">
        <f t="shared" si="1"/>
        <v>INSERT INTO CCD_GEAR (GEAR_NAME, FINSS_ID, APP_SHOW_OPT_YN) VALUES ('3 Bridle 4 Seam: Rockhopper Sweep', 141, 'N');</v>
      </c>
      <c r="E4" t="e">
        <f t="shared" si="2"/>
        <v>#N/A</v>
      </c>
      <c r="F4" t="str">
        <f t="shared" si="3"/>
        <v>UPDATE CCD_GEAR SET APP_SHOW_OPT_YN = 'N' where GEAR_NAME = '3 Bridle 4 Seam: Rockhopper Sweep';</v>
      </c>
      <c r="S4">
        <v>653</v>
      </c>
      <c r="T4" t="s">
        <v>747</v>
      </c>
      <c r="U4">
        <v>52</v>
      </c>
    </row>
    <row r="5" spans="1:21" x14ac:dyDescent="0.25">
      <c r="A5">
        <v>47</v>
      </c>
      <c r="B5" t="s">
        <v>738</v>
      </c>
      <c r="C5" t="str">
        <f t="shared" si="0"/>
        <v>N</v>
      </c>
      <c r="D5" t="str">
        <f t="shared" si="1"/>
        <v>INSERT INTO CCD_GEAR (GEAR_NAME, FINSS_ID, APP_SHOW_OPT_YN) VALUES ('36 Yankee Trawl', 47, 'N');</v>
      </c>
      <c r="E5" t="e">
        <f t="shared" si="2"/>
        <v>#N/A</v>
      </c>
      <c r="F5" t="str">
        <f t="shared" si="3"/>
        <v>UPDATE CCD_GEAR SET APP_SHOW_OPT_YN = 'N' where GEAR_NAME = '36 Yankee Trawl';</v>
      </c>
      <c r="S5">
        <v>655</v>
      </c>
      <c r="T5" t="s">
        <v>749</v>
      </c>
      <c r="U5">
        <v>54</v>
      </c>
    </row>
    <row r="6" spans="1:21" x14ac:dyDescent="0.25">
      <c r="A6">
        <v>1</v>
      </c>
      <c r="B6" t="s">
        <v>739</v>
      </c>
      <c r="C6" t="str">
        <f t="shared" si="0"/>
        <v>N</v>
      </c>
      <c r="D6" t="str">
        <f t="shared" si="1"/>
        <v>INSERT INTO CCD_GEAR (GEAR_NAME, FINSS_ID, APP_SHOW_OPT_YN) VALUES ('Acoustic Backscatter', 1, 'N');</v>
      </c>
      <c r="E6" t="e">
        <f t="shared" si="2"/>
        <v>#N/A</v>
      </c>
      <c r="F6" t="str">
        <f t="shared" si="3"/>
        <v>UPDATE CCD_GEAR SET APP_SHOW_OPT_YN = 'N' where GEAR_NAME = 'Acoustic Backscatter';</v>
      </c>
      <c r="S6">
        <v>657</v>
      </c>
      <c r="T6" t="s">
        <v>751</v>
      </c>
      <c r="U6">
        <v>55</v>
      </c>
    </row>
    <row r="7" spans="1:21" x14ac:dyDescent="0.25">
      <c r="A7">
        <v>105</v>
      </c>
      <c r="B7" t="s">
        <v>740</v>
      </c>
      <c r="C7" t="str">
        <f t="shared" si="0"/>
        <v>N</v>
      </c>
      <c r="D7" t="str">
        <f t="shared" si="1"/>
        <v>INSERT INTO CCD_GEAR (GEAR_NAME, FINSS_ID, APP_SHOW_OPT_YN) VALUES ('Acoustic Recorders', 105, 'N');</v>
      </c>
      <c r="E7" t="e">
        <f t="shared" si="2"/>
        <v>#N/A</v>
      </c>
      <c r="F7" t="str">
        <f t="shared" si="3"/>
        <v>UPDATE CCD_GEAR SET APP_SHOW_OPT_YN = 'N' where GEAR_NAME = 'Acoustic Recorders';</v>
      </c>
      <c r="S7">
        <v>665</v>
      </c>
      <c r="T7" t="s">
        <v>111</v>
      </c>
      <c r="U7">
        <v>5</v>
      </c>
    </row>
    <row r="8" spans="1:21" x14ac:dyDescent="0.25">
      <c r="A8">
        <v>48</v>
      </c>
      <c r="B8" t="s">
        <v>741</v>
      </c>
      <c r="C8" t="str">
        <f t="shared" si="0"/>
        <v>N</v>
      </c>
      <c r="D8" t="str">
        <f t="shared" si="1"/>
        <v>INSERT INTO CCD_GEAR (GEAR_NAME, FINSS_ID, APP_SHOW_OPT_YN) VALUES ('ADCP', 48, 'N');</v>
      </c>
      <c r="E8" t="e">
        <f t="shared" si="2"/>
        <v>#N/A</v>
      </c>
      <c r="F8" t="str">
        <f t="shared" si="3"/>
        <v>UPDATE CCD_GEAR SET APP_SHOW_OPT_YN = 'N' where GEAR_NAME = 'ADCP';</v>
      </c>
      <c r="S8">
        <v>666</v>
      </c>
      <c r="T8" t="s">
        <v>759</v>
      </c>
      <c r="U8">
        <v>207</v>
      </c>
    </row>
    <row r="9" spans="1:21" x14ac:dyDescent="0.25">
      <c r="A9">
        <v>204</v>
      </c>
      <c r="B9" t="s">
        <v>742</v>
      </c>
      <c r="C9" t="str">
        <f t="shared" si="0"/>
        <v>N</v>
      </c>
      <c r="D9" t="str">
        <f t="shared" si="1"/>
        <v>INSERT INTO CCD_GEAR (GEAR_NAME, FINSS_ID, APP_SHOW_OPT_YN) VALUES ('Aluetian Wing Trawl', 204, 'N');</v>
      </c>
      <c r="E9" t="e">
        <f t="shared" si="2"/>
        <v>#N/A</v>
      </c>
      <c r="F9" t="str">
        <f t="shared" si="3"/>
        <v>UPDATE CCD_GEAR SET APP_SHOW_OPT_YN = 'N' where GEAR_NAME = 'Aluetian Wing Trawl';</v>
      </c>
      <c r="S9">
        <v>679</v>
      </c>
      <c r="T9" t="s">
        <v>772</v>
      </c>
      <c r="U9">
        <v>65</v>
      </c>
    </row>
    <row r="10" spans="1:21" x14ac:dyDescent="0.25">
      <c r="A10">
        <v>49</v>
      </c>
      <c r="B10" t="s">
        <v>743</v>
      </c>
      <c r="C10" t="str">
        <f t="shared" si="0"/>
        <v>Y</v>
      </c>
      <c r="D10" t="str">
        <f t="shared" si="1"/>
        <v>INSERT INTO CCD_GEAR (GEAR_NAME, FINSS_ID, APP_SHOW_OPT_YN) VALUES ('Autonomous Reef Monitoring Structure (ARMS)', 49, 'Y');</v>
      </c>
      <c r="E10" t="str">
        <f t="shared" si="2"/>
        <v>Autonomous Reef Monitoring Structure (ARMS)</v>
      </c>
      <c r="F10" t="str">
        <f t="shared" si="3"/>
        <v>UPDATE CCD_GEAR SET APP_SHOW_OPT_YN = 'Y' where GEAR_NAME = 'Autonomous Reef Monitoring Structure (ARMS)';</v>
      </c>
      <c r="S10">
        <v>680</v>
      </c>
      <c r="T10" t="s">
        <v>773</v>
      </c>
      <c r="U10">
        <v>66</v>
      </c>
    </row>
    <row r="11" spans="1:21" x14ac:dyDescent="0.25">
      <c r="A11">
        <v>2</v>
      </c>
      <c r="B11" t="s">
        <v>744</v>
      </c>
      <c r="C11" t="str">
        <f t="shared" si="0"/>
        <v>Y</v>
      </c>
      <c r="D11" t="str">
        <f t="shared" si="1"/>
        <v>INSERT INTO CCD_GEAR (GEAR_NAME, FINSS_ID, APP_SHOW_OPT_YN) VALUES ('AUV', 2, 'Y');</v>
      </c>
      <c r="E11" t="str">
        <f t="shared" si="2"/>
        <v>AUV</v>
      </c>
      <c r="F11" t="str">
        <f t="shared" si="3"/>
        <v>UPDATE CCD_GEAR SET APP_SHOW_OPT_YN = 'Y' where GEAR_NAME = 'AUV';</v>
      </c>
      <c r="S11">
        <v>681</v>
      </c>
      <c r="T11" t="s">
        <v>774</v>
      </c>
      <c r="U11">
        <v>67</v>
      </c>
    </row>
    <row r="12" spans="1:21" x14ac:dyDescent="0.25">
      <c r="A12">
        <v>182</v>
      </c>
      <c r="B12" t="s">
        <v>745</v>
      </c>
      <c r="C12" t="str">
        <f t="shared" si="0"/>
        <v>N</v>
      </c>
      <c r="D12" t="str">
        <f t="shared" si="1"/>
        <v>INSERT INTO CCD_GEAR (GEAR_NAME, FINSS_ID, APP_SHOW_OPT_YN) VALUES ('Bag Seine', 182, 'N');</v>
      </c>
      <c r="E12" t="e">
        <f t="shared" si="2"/>
        <v>#N/A</v>
      </c>
      <c r="F12" t="str">
        <f t="shared" si="3"/>
        <v>UPDATE CCD_GEAR SET APP_SHOW_OPT_YN = 'N' where GEAR_NAME = 'Bag Seine';</v>
      </c>
      <c r="S12">
        <v>682</v>
      </c>
      <c r="T12" t="s">
        <v>775</v>
      </c>
      <c r="U12">
        <v>7</v>
      </c>
    </row>
    <row r="13" spans="1:21" x14ac:dyDescent="0.25">
      <c r="A13">
        <v>51</v>
      </c>
      <c r="B13" t="s">
        <v>746</v>
      </c>
      <c r="C13" t="str">
        <f t="shared" si="0"/>
        <v>N</v>
      </c>
      <c r="D13" t="str">
        <f t="shared" si="1"/>
        <v>INSERT INTO CCD_GEAR (GEAR_NAME, FINSS_ID, APP_SHOW_OPT_YN) VALUES ('Beach Seine', 51, 'N');</v>
      </c>
      <c r="E13" t="e">
        <f t="shared" si="2"/>
        <v>#N/A</v>
      </c>
      <c r="F13" t="str">
        <f t="shared" si="3"/>
        <v>UPDATE CCD_GEAR SET APP_SHOW_OPT_YN = 'N' where GEAR_NAME = 'Beach Seine';</v>
      </c>
      <c r="S13">
        <v>711</v>
      </c>
      <c r="T13" t="s">
        <v>804</v>
      </c>
      <c r="U13">
        <v>81</v>
      </c>
    </row>
    <row r="14" spans="1:21" x14ac:dyDescent="0.25">
      <c r="A14">
        <v>52</v>
      </c>
      <c r="B14" t="s">
        <v>747</v>
      </c>
      <c r="C14" t="str">
        <f t="shared" si="0"/>
        <v>Y</v>
      </c>
      <c r="D14" t="str">
        <f t="shared" si="1"/>
        <v>INSERT INTO CCD_GEAR (GEAR_NAME, FINSS_ID, APP_SHOW_OPT_YN) VALUES ('Binoculars', 52, 'Y');</v>
      </c>
      <c r="E14" t="str">
        <f t="shared" si="2"/>
        <v>Binoculars</v>
      </c>
      <c r="F14" t="str">
        <f t="shared" si="3"/>
        <v>UPDATE CCD_GEAR SET APP_SHOW_OPT_YN = 'Y' where GEAR_NAME = 'Binoculars';</v>
      </c>
      <c r="S14">
        <v>718</v>
      </c>
      <c r="T14" t="s">
        <v>811</v>
      </c>
      <c r="U14">
        <v>17</v>
      </c>
    </row>
    <row r="15" spans="1:21" x14ac:dyDescent="0.25">
      <c r="A15">
        <v>53</v>
      </c>
      <c r="B15" t="s">
        <v>748</v>
      </c>
      <c r="C15" t="str">
        <f t="shared" si="0"/>
        <v>N</v>
      </c>
      <c r="D15" t="str">
        <f t="shared" si="1"/>
        <v>INSERT INTO CCD_GEAR (GEAR_NAME, FINSS_ID, APP_SHOW_OPT_YN) VALUES ('Bioacoustics', 53, 'N');</v>
      </c>
      <c r="E15" t="e">
        <f t="shared" si="2"/>
        <v>#N/A</v>
      </c>
      <c r="F15" t="str">
        <f t="shared" si="3"/>
        <v>UPDATE CCD_GEAR SET APP_SHOW_OPT_YN = 'N' where GEAR_NAME = 'Bioacoustics';</v>
      </c>
      <c r="S15">
        <v>726</v>
      </c>
      <c r="T15" t="s">
        <v>819</v>
      </c>
      <c r="U15">
        <v>209</v>
      </c>
    </row>
    <row r="16" spans="1:21" x14ac:dyDescent="0.25">
      <c r="A16">
        <v>54</v>
      </c>
      <c r="B16" t="s">
        <v>749</v>
      </c>
      <c r="C16" t="str">
        <f t="shared" si="0"/>
        <v>Y</v>
      </c>
      <c r="D16" t="str">
        <f t="shared" si="1"/>
        <v>INSERT INTO CCD_GEAR (GEAR_NAME, FINSS_ID, APP_SHOW_OPT_YN) VALUES ('Biopsy', 54, 'Y');</v>
      </c>
      <c r="E16" t="str">
        <f t="shared" si="2"/>
        <v>Biopsy</v>
      </c>
      <c r="F16" t="str">
        <f t="shared" si="3"/>
        <v>UPDATE CCD_GEAR SET APP_SHOW_OPT_YN = 'Y' where GEAR_NAME = 'Biopsy';</v>
      </c>
      <c r="S16">
        <v>730</v>
      </c>
      <c r="T16" t="s">
        <v>823</v>
      </c>
      <c r="U16">
        <v>22</v>
      </c>
    </row>
    <row r="17" spans="1:21" x14ac:dyDescent="0.25">
      <c r="A17">
        <v>3</v>
      </c>
      <c r="B17" t="s">
        <v>750</v>
      </c>
      <c r="C17" t="str">
        <f t="shared" si="0"/>
        <v>N</v>
      </c>
      <c r="D17" t="str">
        <f t="shared" si="1"/>
        <v>INSERT INTO CCD_GEAR (GEAR_NAME, FINSS_ID, APP_SHOW_OPT_YN) VALUES ('BONGO', 3, 'N');</v>
      </c>
      <c r="E17" t="e">
        <f t="shared" si="2"/>
        <v>#N/A</v>
      </c>
      <c r="F17" t="str">
        <f t="shared" si="3"/>
        <v>UPDATE CCD_GEAR SET APP_SHOW_OPT_YN = 'N' where GEAR_NAME = 'BONGO';</v>
      </c>
      <c r="S17">
        <v>732</v>
      </c>
      <c r="T17" t="s">
        <v>825</v>
      </c>
      <c r="U17">
        <v>88</v>
      </c>
    </row>
    <row r="18" spans="1:21" x14ac:dyDescent="0.25">
      <c r="A18">
        <v>55</v>
      </c>
      <c r="B18" t="s">
        <v>751</v>
      </c>
      <c r="C18" t="str">
        <f t="shared" si="0"/>
        <v>Y</v>
      </c>
      <c r="D18" t="str">
        <f t="shared" si="1"/>
        <v>INSERT INTO CCD_GEAR (GEAR_NAME, FINSS_ID, APP_SHOW_OPT_YN) VALUES ('BotCam (baited camera stations)', 55, 'Y');</v>
      </c>
      <c r="E18" t="str">
        <f t="shared" si="2"/>
        <v>BotCam (baited camera stations)</v>
      </c>
      <c r="F18" t="str">
        <f t="shared" si="3"/>
        <v>UPDATE CCD_GEAR SET APP_SHOW_OPT_YN = 'Y' where GEAR_NAME = 'BotCam (baited camera stations)';</v>
      </c>
      <c r="S18">
        <v>735</v>
      </c>
      <c r="T18" t="s">
        <v>828</v>
      </c>
      <c r="U18">
        <v>90</v>
      </c>
    </row>
    <row r="19" spans="1:21" x14ac:dyDescent="0.25">
      <c r="A19">
        <v>186</v>
      </c>
      <c r="B19" t="s">
        <v>752</v>
      </c>
      <c r="C19" t="str">
        <f t="shared" si="0"/>
        <v>N</v>
      </c>
      <c r="D19" t="str">
        <f t="shared" si="1"/>
        <v>INSERT INTO CCD_GEAR (GEAR_NAME, FINSS_ID, APP_SHOW_OPT_YN) VALUES ('Bottom Longline', 186, 'N');</v>
      </c>
      <c r="E19" t="e">
        <f t="shared" si="2"/>
        <v>#N/A</v>
      </c>
      <c r="F19" t="str">
        <f t="shared" si="3"/>
        <v>UPDATE CCD_GEAR SET APP_SHOW_OPT_YN = 'N' where GEAR_NAME = 'Bottom Longline';</v>
      </c>
      <c r="S19">
        <v>738</v>
      </c>
      <c r="T19" t="s">
        <v>831</v>
      </c>
      <c r="U19">
        <v>92</v>
      </c>
    </row>
    <row r="20" spans="1:21" x14ac:dyDescent="0.25">
      <c r="A20">
        <v>4</v>
      </c>
      <c r="B20" t="s">
        <v>753</v>
      </c>
      <c r="C20" t="str">
        <f t="shared" si="0"/>
        <v>N</v>
      </c>
      <c r="D20" t="str">
        <f t="shared" si="1"/>
        <v>INSERT INTO CCD_GEAR (GEAR_NAME, FINSS_ID, APP_SHOW_OPT_YN) VALUES ('Bottom Trawl', 4, 'N');</v>
      </c>
      <c r="E20" t="e">
        <f t="shared" si="2"/>
        <v>#N/A</v>
      </c>
      <c r="F20" t="str">
        <f t="shared" si="3"/>
        <v>UPDATE CCD_GEAR SET APP_SHOW_OPT_YN = 'N' where GEAR_NAME = 'Bottom Trawl';</v>
      </c>
      <c r="S20">
        <v>741</v>
      </c>
      <c r="T20" t="s">
        <v>834</v>
      </c>
      <c r="U20">
        <v>100</v>
      </c>
    </row>
    <row r="21" spans="1:21" x14ac:dyDescent="0.25">
      <c r="A21">
        <v>50</v>
      </c>
      <c r="B21" t="s">
        <v>754</v>
      </c>
      <c r="C21" t="str">
        <f t="shared" si="0"/>
        <v>N</v>
      </c>
      <c r="D21" t="str">
        <f t="shared" si="1"/>
        <v>INSERT INTO CCD_GEAR (GEAR_NAME, FINSS_ID, APP_SHOW_OPT_YN) VALUES ('BRUVs (baited camera stations)', 50, 'N');</v>
      </c>
      <c r="E21" t="e">
        <f t="shared" si="2"/>
        <v>#N/A</v>
      </c>
      <c r="F21" t="str">
        <f t="shared" si="3"/>
        <v>UPDATE CCD_GEAR SET APP_SHOW_OPT_YN = 'N' where GEAR_NAME = 'BRUVs (baited camera stations)';</v>
      </c>
      <c r="S21">
        <v>743</v>
      </c>
      <c r="T21" t="s">
        <v>836</v>
      </c>
      <c r="U21">
        <v>27</v>
      </c>
    </row>
    <row r="22" spans="1:21" x14ac:dyDescent="0.25">
      <c r="A22">
        <v>56</v>
      </c>
      <c r="B22" t="s">
        <v>755</v>
      </c>
      <c r="C22" t="str">
        <f t="shared" si="0"/>
        <v>N</v>
      </c>
      <c r="D22" t="str">
        <f t="shared" si="1"/>
        <v>INSERT INTO CCD_GEAR (GEAR_NAME, FINSS_ID, APP_SHOW_OPT_YN) VALUES ('Chevron Fish Trap', 56, 'N');</v>
      </c>
      <c r="E22" t="e">
        <f t="shared" si="2"/>
        <v>#N/A</v>
      </c>
      <c r="F22" t="str">
        <f t="shared" si="3"/>
        <v>UPDATE CCD_GEAR SET APP_SHOW_OPT_YN = 'N' where GEAR_NAME = 'Chevron Fish Trap';</v>
      </c>
    </row>
    <row r="23" spans="1:21" x14ac:dyDescent="0.25">
      <c r="A23">
        <v>25</v>
      </c>
      <c r="B23" t="s">
        <v>756</v>
      </c>
      <c r="C23" t="str">
        <f t="shared" si="0"/>
        <v>N</v>
      </c>
      <c r="D23" t="str">
        <f t="shared" si="1"/>
        <v>INSERT INTO CCD_GEAR (GEAR_NAME, FINSS_ID, APP_SHOW_OPT_YN) VALUES ('Clam Dredge', 25, 'N');</v>
      </c>
      <c r="E23" t="e">
        <f t="shared" si="2"/>
        <v>#N/A</v>
      </c>
      <c r="F23" t="str">
        <f t="shared" si="3"/>
        <v>UPDATE CCD_GEAR SET APP_SHOW_OPT_YN = 'N' where GEAR_NAME = 'Clam Dredge';</v>
      </c>
    </row>
    <row r="24" spans="1:21" x14ac:dyDescent="0.25">
      <c r="A24">
        <v>57</v>
      </c>
      <c r="B24" t="s">
        <v>757</v>
      </c>
      <c r="C24" t="str">
        <f t="shared" si="0"/>
        <v>N</v>
      </c>
      <c r="D24" t="str">
        <f t="shared" si="1"/>
        <v>INSERT INTO CCD_GEAR (GEAR_NAME, FINSS_ID, APP_SHOW_OPT_YN) VALUES ('Commercial Shrimp Trawl', 57, 'N');</v>
      </c>
      <c r="E24" t="e">
        <f t="shared" si="2"/>
        <v>#N/A</v>
      </c>
      <c r="F24" t="str">
        <f t="shared" si="3"/>
        <v>UPDATE CCD_GEAR SET APP_SHOW_OPT_YN = 'N' where GEAR_NAME = 'Commercial Shrimp Trawl';</v>
      </c>
    </row>
    <row r="25" spans="1:21" x14ac:dyDescent="0.25">
      <c r="A25">
        <v>101</v>
      </c>
      <c r="B25" t="s">
        <v>758</v>
      </c>
      <c r="C25" t="str">
        <f t="shared" si="0"/>
        <v>N</v>
      </c>
      <c r="D25" t="str">
        <f t="shared" si="1"/>
        <v>INSERT INTO CCD_GEAR (GEAR_NAME, FINSS_ID, APP_SHOW_OPT_YN) VALUES ('Continuous Underwater Fish Egg Sampler (CUFES)', 101, 'N');</v>
      </c>
      <c r="E25" t="e">
        <f t="shared" si="2"/>
        <v>#N/A</v>
      </c>
      <c r="F25" t="str">
        <f t="shared" si="3"/>
        <v>UPDATE CCD_GEAR SET APP_SHOW_OPT_YN = 'N' where GEAR_NAME = 'Continuous Underwater Fish Egg Sampler (CUFES)';</v>
      </c>
    </row>
    <row r="26" spans="1:21" x14ac:dyDescent="0.25">
      <c r="A26">
        <v>5</v>
      </c>
      <c r="B26" t="s">
        <v>111</v>
      </c>
      <c r="C26" t="str">
        <f t="shared" si="0"/>
        <v>Y</v>
      </c>
      <c r="D26" t="str">
        <f t="shared" si="1"/>
        <v>INSERT INTO CCD_GEAR (GEAR_NAME, FINSS_ID, APP_SHOW_OPT_YN) VALUES ('CTD', 5, 'Y');</v>
      </c>
      <c r="E26" t="str">
        <f t="shared" si="2"/>
        <v>CTD</v>
      </c>
      <c r="F26" t="str">
        <f t="shared" si="3"/>
        <v>UPDATE CCD_GEAR SET APP_SHOW_OPT_YN = 'Y' where GEAR_NAME = 'CTD';</v>
      </c>
    </row>
    <row r="27" spans="1:21" x14ac:dyDescent="0.25">
      <c r="A27">
        <v>207</v>
      </c>
      <c r="B27" t="s">
        <v>759</v>
      </c>
      <c r="C27" t="str">
        <f t="shared" si="0"/>
        <v>Y</v>
      </c>
      <c r="D27" t="str">
        <f t="shared" si="1"/>
        <v>INSERT INTO CCD_GEAR (GEAR_NAME, FINSS_ID, APP_SHOW_OPT_YN) VALUES ('DCIP', 207, 'Y');</v>
      </c>
      <c r="E27" t="str">
        <f t="shared" si="2"/>
        <v>DCIP</v>
      </c>
      <c r="F27" t="str">
        <f t="shared" si="3"/>
        <v>UPDATE CCD_GEAR SET APP_SHOW_OPT_YN = 'Y' where GEAR_NAME = 'DCIP';</v>
      </c>
    </row>
    <row r="28" spans="1:21" x14ac:dyDescent="0.25">
      <c r="A28">
        <v>58</v>
      </c>
      <c r="B28" t="s">
        <v>760</v>
      </c>
      <c r="C28" t="str">
        <f t="shared" si="0"/>
        <v>N</v>
      </c>
      <c r="D28" t="str">
        <f t="shared" si="1"/>
        <v>INSERT INTO CCD_GEAR (GEAR_NAME, FINSS_ID, APP_SHOW_OPT_YN) VALUES ('Digital Camera', 58, 'N');</v>
      </c>
      <c r="E28" t="e">
        <f t="shared" si="2"/>
        <v>#N/A</v>
      </c>
      <c r="F28" t="str">
        <f t="shared" si="3"/>
        <v>UPDATE CCD_GEAR SET APP_SHOW_OPT_YN = 'N' where GEAR_NAME = 'Digital Camera';</v>
      </c>
    </row>
    <row r="29" spans="1:21" x14ac:dyDescent="0.25">
      <c r="A29">
        <v>103</v>
      </c>
      <c r="B29" t="s">
        <v>761</v>
      </c>
      <c r="C29" t="str">
        <f t="shared" si="0"/>
        <v>N</v>
      </c>
      <c r="D29" t="str">
        <f t="shared" si="1"/>
        <v>INSERT INTO CCD_GEAR (GEAR_NAME, FINSS_ID, APP_SHOW_OPT_YN) VALUES ('Drift Net', 103, 'N');</v>
      </c>
      <c r="E29" t="e">
        <f t="shared" si="2"/>
        <v>#N/A</v>
      </c>
      <c r="F29" t="str">
        <f t="shared" si="3"/>
        <v>UPDATE CCD_GEAR SET APP_SHOW_OPT_YN = 'N' where GEAR_NAME = 'Drift Net';</v>
      </c>
    </row>
    <row r="30" spans="1:21" x14ac:dyDescent="0.25">
      <c r="A30">
        <v>60</v>
      </c>
      <c r="B30" t="s">
        <v>762</v>
      </c>
      <c r="C30" t="str">
        <f t="shared" si="0"/>
        <v>N</v>
      </c>
      <c r="D30" t="str">
        <f t="shared" si="1"/>
        <v>INSERT INTO CCD_GEAR (GEAR_NAME, FINSS_ID, APP_SHOW_OPT_YN) VALUES ('Ecological Acoustic Recorder (EAR)', 60, 'N');</v>
      </c>
      <c r="E30" t="e">
        <f t="shared" si="2"/>
        <v>#N/A</v>
      </c>
      <c r="F30" t="str">
        <f t="shared" si="3"/>
        <v>UPDATE CCD_GEAR SET APP_SHOW_OPT_YN = 'N' where GEAR_NAME = 'Ecological Acoustic Recorder (EAR)';</v>
      </c>
    </row>
    <row r="31" spans="1:21" x14ac:dyDescent="0.25">
      <c r="A31">
        <v>208</v>
      </c>
      <c r="B31" t="s">
        <v>763</v>
      </c>
      <c r="C31" t="str">
        <f t="shared" si="0"/>
        <v>N</v>
      </c>
      <c r="D31" t="str">
        <f t="shared" si="1"/>
        <v>INSERT INTO CCD_GEAR (GEAR_NAME, FINSS_ID, APP_SHOW_OPT_YN) VALUES ('eDNA', 208, 'N');</v>
      </c>
      <c r="E31" t="e">
        <f t="shared" si="2"/>
        <v>#N/A</v>
      </c>
      <c r="F31" t="str">
        <f t="shared" si="3"/>
        <v>UPDATE CCD_GEAR SET APP_SHOW_OPT_YN = 'N' where GEAR_NAME = 'eDNA';</v>
      </c>
    </row>
    <row r="32" spans="1:21" x14ac:dyDescent="0.25">
      <c r="A32">
        <v>59</v>
      </c>
      <c r="B32" t="s">
        <v>764</v>
      </c>
      <c r="C32" t="str">
        <f t="shared" si="0"/>
        <v>N</v>
      </c>
      <c r="D32" t="str">
        <f t="shared" si="1"/>
        <v>INSERT INTO CCD_GEAR (GEAR_NAME, FINSS_ID, APP_SHOW_OPT_YN) VALUES ('EK-60 Echosounder', 59, 'N');</v>
      </c>
      <c r="E32" t="e">
        <f t="shared" si="2"/>
        <v>#N/A</v>
      </c>
      <c r="F32" t="str">
        <f t="shared" si="3"/>
        <v>UPDATE CCD_GEAR SET APP_SHOW_OPT_YN = 'N' where GEAR_NAME = 'EK-60 Echosounder';</v>
      </c>
    </row>
    <row r="33" spans="1:6" x14ac:dyDescent="0.25">
      <c r="A33">
        <v>120</v>
      </c>
      <c r="B33" t="s">
        <v>765</v>
      </c>
      <c r="C33" t="str">
        <f t="shared" si="0"/>
        <v>N</v>
      </c>
      <c r="D33" t="str">
        <f t="shared" si="1"/>
        <v>INSERT INTO CCD_GEAR (GEAR_NAME, FINSS_ID, APP_SHOW_OPT_YN) VALUES ('Expendable Bathythermograph (XBT)', 120, 'N');</v>
      </c>
      <c r="E33" t="e">
        <f t="shared" si="2"/>
        <v>#N/A</v>
      </c>
      <c r="F33" t="str">
        <f t="shared" si="3"/>
        <v>UPDATE CCD_GEAR SET APP_SHOW_OPT_YN = 'N' where GEAR_NAME = 'Expendable Bathythermograph (XBT)';</v>
      </c>
    </row>
    <row r="34" spans="1:6" x14ac:dyDescent="0.25">
      <c r="A34">
        <v>61</v>
      </c>
      <c r="B34" t="s">
        <v>766</v>
      </c>
      <c r="C34" t="str">
        <f t="shared" si="0"/>
        <v>N</v>
      </c>
      <c r="D34" t="str">
        <f t="shared" si="1"/>
        <v>INSERT INTO CCD_GEAR (GEAR_NAME, FINSS_ID, APP_SHOW_OPT_YN) VALUES ('Fish Traps', 61, 'N');</v>
      </c>
      <c r="E34" t="e">
        <f t="shared" si="2"/>
        <v>#N/A</v>
      </c>
      <c r="F34" t="str">
        <f t="shared" si="3"/>
        <v>UPDATE CCD_GEAR SET APP_SHOW_OPT_YN = 'N' where GEAR_NAME = 'Fish Traps';</v>
      </c>
    </row>
    <row r="35" spans="1:6" x14ac:dyDescent="0.25">
      <c r="A35">
        <v>62</v>
      </c>
      <c r="B35" t="s">
        <v>767</v>
      </c>
      <c r="C35" t="str">
        <f t="shared" si="0"/>
        <v>N</v>
      </c>
      <c r="D35" t="str">
        <f t="shared" si="1"/>
        <v>INSERT INTO CCD_GEAR (GEAR_NAME, FINSS_ID, APP_SHOW_OPT_YN) VALUES ('Flat Sweep Trawl', 62, 'N');</v>
      </c>
      <c r="E35" t="e">
        <f t="shared" si="2"/>
        <v>#N/A</v>
      </c>
      <c r="F35" t="str">
        <f t="shared" si="3"/>
        <v>UPDATE CCD_GEAR SET APP_SHOW_OPT_YN = 'N' where GEAR_NAME = 'Flat Sweep Trawl';</v>
      </c>
    </row>
    <row r="36" spans="1:6" x14ac:dyDescent="0.25">
      <c r="A36">
        <v>121</v>
      </c>
      <c r="B36" t="s">
        <v>768</v>
      </c>
      <c r="C36" t="str">
        <f t="shared" si="0"/>
        <v>N</v>
      </c>
      <c r="D36" t="str">
        <f t="shared" si="1"/>
        <v>INSERT INTO CCD_GEAR (GEAR_NAME, FINSS_ID, APP_SHOW_OPT_YN) VALUES ('Fyke Net', 121, 'N');</v>
      </c>
      <c r="E36" t="e">
        <f t="shared" si="2"/>
        <v>#N/A</v>
      </c>
      <c r="F36" t="str">
        <f t="shared" si="3"/>
        <v>UPDATE CCD_GEAR SET APP_SHOW_OPT_YN = 'N' where GEAR_NAME = 'Fyke Net';</v>
      </c>
    </row>
    <row r="37" spans="1:6" x14ac:dyDescent="0.25">
      <c r="A37">
        <v>63</v>
      </c>
      <c r="B37" t="s">
        <v>769</v>
      </c>
      <c r="C37" t="str">
        <f t="shared" si="0"/>
        <v>N</v>
      </c>
      <c r="D37" t="str">
        <f t="shared" si="1"/>
        <v>INSERT INTO CCD_GEAR (GEAR_NAME, FINSS_ID, APP_SHOW_OPT_YN) VALUES ('Gillnet', 63, 'N');</v>
      </c>
      <c r="E37" t="e">
        <f t="shared" si="2"/>
        <v>#N/A</v>
      </c>
      <c r="F37" t="str">
        <f t="shared" si="3"/>
        <v>UPDATE CCD_GEAR SET APP_SHOW_OPT_YN = 'N' where GEAR_NAME = 'Gillnet';</v>
      </c>
    </row>
    <row r="38" spans="1:6" x14ac:dyDescent="0.25">
      <c r="A38">
        <v>6</v>
      </c>
      <c r="B38" t="s">
        <v>770</v>
      </c>
      <c r="C38" t="str">
        <f t="shared" si="0"/>
        <v>N</v>
      </c>
      <c r="D38" t="str">
        <f t="shared" si="1"/>
        <v>INSERT INTO CCD_GEAR (GEAR_NAME, FINSS_ID, APP_SHOW_OPT_YN) VALUES ('Grab Sampler', 6, 'N');</v>
      </c>
      <c r="E38" t="e">
        <f t="shared" si="2"/>
        <v>#N/A</v>
      </c>
      <c r="F38" t="str">
        <f t="shared" si="3"/>
        <v>UPDATE CCD_GEAR SET APP_SHOW_OPT_YN = 'N' where GEAR_NAME = 'Grab Sampler';</v>
      </c>
    </row>
    <row r="39" spans="1:6" x14ac:dyDescent="0.25">
      <c r="A39">
        <v>64</v>
      </c>
      <c r="B39" t="s">
        <v>771</v>
      </c>
      <c r="C39" t="str">
        <f t="shared" si="0"/>
        <v>N</v>
      </c>
      <c r="D39" t="str">
        <f t="shared" si="1"/>
        <v>INSERT INTO CCD_GEAR (GEAR_NAME, FINSS_ID, APP_SHOW_OPT_YN) VALUES ('Haddock Gear Selectivity Net', 64, 'N');</v>
      </c>
      <c r="E39" t="e">
        <f t="shared" si="2"/>
        <v>#N/A</v>
      </c>
      <c r="F39" t="str">
        <f t="shared" si="3"/>
        <v>UPDATE CCD_GEAR SET APP_SHOW_OPT_YN = 'N' where GEAR_NAME = 'Haddock Gear Selectivity Net';</v>
      </c>
    </row>
    <row r="40" spans="1:6" x14ac:dyDescent="0.25">
      <c r="A40">
        <v>65</v>
      </c>
      <c r="B40" t="s">
        <v>772</v>
      </c>
      <c r="C40" t="str">
        <f t="shared" si="0"/>
        <v>Y</v>
      </c>
      <c r="D40" t="str">
        <f t="shared" si="1"/>
        <v>INSERT INTO CCD_GEAR (GEAR_NAME, FINSS_ID, APP_SHOW_OPT_YN) VALUES ('Handline', 65, 'Y');</v>
      </c>
      <c r="E40" t="str">
        <f t="shared" si="2"/>
        <v>Handline</v>
      </c>
      <c r="F40" t="str">
        <f t="shared" si="3"/>
        <v>UPDATE CCD_GEAR SET APP_SHOW_OPT_YN = 'Y' where GEAR_NAME = 'Handline';</v>
      </c>
    </row>
    <row r="41" spans="1:6" x14ac:dyDescent="0.25">
      <c r="A41">
        <v>66</v>
      </c>
      <c r="B41" t="s">
        <v>773</v>
      </c>
      <c r="C41" t="str">
        <f t="shared" si="0"/>
        <v>Y</v>
      </c>
      <c r="D41" t="str">
        <f t="shared" si="1"/>
        <v>INSERT INTO CCD_GEAR (GEAR_NAME, FINSS_ID, APP_SHOW_OPT_YN) VALUES ('High-frequency Autonomous Acoustic Recording Package (HARP)', 66, 'Y');</v>
      </c>
      <c r="E41" t="str">
        <f t="shared" si="2"/>
        <v>High-frequency Autonomous Acoustic Recording Package (HARP)</v>
      </c>
      <c r="F41" t="str">
        <f t="shared" si="3"/>
        <v>UPDATE CCD_GEAR SET APP_SHOW_OPT_YN = 'Y' where GEAR_NAME = 'High-frequency Autonomous Acoustic Recording Package (HARP)';</v>
      </c>
    </row>
    <row r="42" spans="1:6" x14ac:dyDescent="0.25">
      <c r="A42">
        <v>67</v>
      </c>
      <c r="B42" t="s">
        <v>774</v>
      </c>
      <c r="C42" t="str">
        <f t="shared" si="0"/>
        <v>Y</v>
      </c>
      <c r="D42" t="str">
        <f t="shared" si="1"/>
        <v>INSERT INTO CCD_GEAR (GEAR_NAME, FINSS_ID, APP_SHOW_OPT_YN) VALUES ('Hook and Line', 67, 'Y');</v>
      </c>
      <c r="E42" t="str">
        <f t="shared" si="2"/>
        <v>Hook and Line</v>
      </c>
      <c r="F42" t="str">
        <f t="shared" si="3"/>
        <v>UPDATE CCD_GEAR SET APP_SHOW_OPT_YN = 'Y' where GEAR_NAME = 'Hook and Line';</v>
      </c>
    </row>
    <row r="43" spans="1:6" x14ac:dyDescent="0.25">
      <c r="A43">
        <v>7</v>
      </c>
      <c r="B43" t="s">
        <v>775</v>
      </c>
      <c r="C43" t="str">
        <f t="shared" si="0"/>
        <v>Y</v>
      </c>
      <c r="D43" t="str">
        <f t="shared" si="1"/>
        <v>INSERT INTO CCD_GEAR (GEAR_NAME, FINSS_ID, APP_SHOW_OPT_YN) VALUES ('Human Observation', 7, 'Y');</v>
      </c>
      <c r="E43" t="str">
        <f t="shared" si="2"/>
        <v>Human Observation</v>
      </c>
      <c r="F43" t="str">
        <f t="shared" si="3"/>
        <v>UPDATE CCD_GEAR SET APP_SHOW_OPT_YN = 'Y' where GEAR_NAME = 'Human Observation';</v>
      </c>
    </row>
    <row r="44" spans="1:6" x14ac:dyDescent="0.25">
      <c r="A44">
        <v>68</v>
      </c>
      <c r="B44" t="s">
        <v>776</v>
      </c>
      <c r="C44" t="str">
        <f t="shared" si="0"/>
        <v>N</v>
      </c>
      <c r="D44" t="str">
        <f t="shared" si="1"/>
        <v>INSERT INTO CCD_GEAR (GEAR_NAME, FINSS_ID, APP_SHOW_OPT_YN) VALUES ('Hydroacoustics', 68, 'N');</v>
      </c>
      <c r="E44" t="e">
        <f t="shared" si="2"/>
        <v>#N/A</v>
      </c>
      <c r="F44" t="str">
        <f t="shared" si="3"/>
        <v>UPDATE CCD_GEAR SET APP_SHOW_OPT_YN = 'N' where GEAR_NAME = 'Hydroacoustics';</v>
      </c>
    </row>
    <row r="45" spans="1:6" x14ac:dyDescent="0.25">
      <c r="A45">
        <v>69</v>
      </c>
      <c r="B45" t="s">
        <v>777</v>
      </c>
      <c r="C45" t="str">
        <f t="shared" si="0"/>
        <v>N</v>
      </c>
      <c r="D45" t="str">
        <f t="shared" si="1"/>
        <v>INSERT INTO CCD_GEAR (GEAR_NAME, FINSS_ID, APP_SHOW_OPT_YN) VALUES ('IBS COD Trawl', 69, 'N');</v>
      </c>
      <c r="E45" t="e">
        <f t="shared" si="2"/>
        <v>#N/A</v>
      </c>
      <c r="F45" t="str">
        <f t="shared" si="3"/>
        <v>UPDATE CCD_GEAR SET APP_SHOW_OPT_YN = 'N' where GEAR_NAME = 'IBS COD Trawl';</v>
      </c>
    </row>
    <row r="46" spans="1:6" x14ac:dyDescent="0.25">
      <c r="A46">
        <v>70</v>
      </c>
      <c r="B46" t="s">
        <v>778</v>
      </c>
      <c r="C46" t="str">
        <f t="shared" si="0"/>
        <v>N</v>
      </c>
      <c r="D46" t="str">
        <f t="shared" si="1"/>
        <v>INSERT INTO CCD_GEAR (GEAR_NAME, FINSS_ID, APP_SHOW_OPT_YN) VALUES ('International Young Gadoid Pelagic Trawl', 70, 'N');</v>
      </c>
      <c r="E46" t="e">
        <f t="shared" si="2"/>
        <v>#N/A</v>
      </c>
      <c r="F46" t="str">
        <f t="shared" si="3"/>
        <v>UPDATE CCD_GEAR SET APP_SHOW_OPT_YN = 'N' where GEAR_NAME = 'International Young Gadoid Pelagic Trawl';</v>
      </c>
    </row>
    <row r="47" spans="1:6" x14ac:dyDescent="0.25">
      <c r="A47">
        <v>71</v>
      </c>
      <c r="B47" t="s">
        <v>779</v>
      </c>
      <c r="C47" t="str">
        <f t="shared" si="0"/>
        <v>N</v>
      </c>
      <c r="D47" t="str">
        <f t="shared" si="1"/>
        <v>INSERT INTO CCD_GEAR (GEAR_NAME, FINSS_ID, APP_SHOW_OPT_YN) VALUES ('Issacs-Kidd Trawl', 71, 'N');</v>
      </c>
      <c r="E47" t="e">
        <f t="shared" si="2"/>
        <v>#N/A</v>
      </c>
      <c r="F47" t="str">
        <f t="shared" si="3"/>
        <v>UPDATE CCD_GEAR SET APP_SHOW_OPT_YN = 'N' where GEAR_NAME = 'Issacs-Kidd Trawl';</v>
      </c>
    </row>
    <row r="48" spans="1:6" x14ac:dyDescent="0.25">
      <c r="A48">
        <v>72</v>
      </c>
      <c r="B48" t="s">
        <v>780</v>
      </c>
      <c r="C48" t="str">
        <f t="shared" si="0"/>
        <v>N</v>
      </c>
      <c r="D48" t="str">
        <f t="shared" si="1"/>
        <v>INSERT INTO CCD_GEAR (GEAR_NAME, FINSS_ID, APP_SHOW_OPT_YN) VALUES ('LADCP', 72, 'N');</v>
      </c>
      <c r="E48" t="e">
        <f t="shared" si="2"/>
        <v>#N/A</v>
      </c>
      <c r="F48" t="str">
        <f t="shared" si="3"/>
        <v>UPDATE CCD_GEAR SET APP_SHOW_OPT_YN = 'N' where GEAR_NAME = 'LADCP';</v>
      </c>
    </row>
    <row r="49" spans="1:6" x14ac:dyDescent="0.25">
      <c r="A49">
        <v>8</v>
      </c>
      <c r="B49" t="s">
        <v>781</v>
      </c>
      <c r="C49" t="str">
        <f t="shared" si="0"/>
        <v>N</v>
      </c>
      <c r="D49" t="str">
        <f t="shared" si="1"/>
        <v>INSERT INTO CCD_GEAR (GEAR_NAME, FINSS_ID, APP_SHOW_OPT_YN) VALUES ('Laser Line Scan', 8, 'N');</v>
      </c>
      <c r="E49" t="e">
        <f t="shared" si="2"/>
        <v>#N/A</v>
      </c>
      <c r="F49" t="str">
        <f t="shared" si="3"/>
        <v>UPDATE CCD_GEAR SET APP_SHOW_OPT_YN = 'N' where GEAR_NAME = 'Laser Line Scan';</v>
      </c>
    </row>
    <row r="50" spans="1:6" x14ac:dyDescent="0.25">
      <c r="A50">
        <v>9</v>
      </c>
      <c r="B50" t="s">
        <v>782</v>
      </c>
      <c r="C50" t="str">
        <f t="shared" si="0"/>
        <v>N</v>
      </c>
      <c r="D50" t="str">
        <f t="shared" si="1"/>
        <v>INSERT INTO CCD_GEAR (GEAR_NAME, FINSS_ID, APP_SHOW_OPT_YN) VALUES ('LIDAR', 9, 'N');</v>
      </c>
      <c r="E50" t="e">
        <f t="shared" si="2"/>
        <v>#N/A</v>
      </c>
      <c r="F50" t="str">
        <f t="shared" si="3"/>
        <v>UPDATE CCD_GEAR SET APP_SHOW_OPT_YN = 'N' where GEAR_NAME = 'LIDAR';</v>
      </c>
    </row>
    <row r="51" spans="1:6" x14ac:dyDescent="0.25">
      <c r="A51">
        <v>73</v>
      </c>
      <c r="B51" t="s">
        <v>783</v>
      </c>
      <c r="C51" t="str">
        <f t="shared" si="0"/>
        <v>N</v>
      </c>
      <c r="D51" t="str">
        <f t="shared" si="1"/>
        <v>INSERT INTO CCD_GEAR (GEAR_NAME, FINSS_ID, APP_SHOW_OPT_YN) VALUES ('Light', 73, 'N');</v>
      </c>
      <c r="E51" t="e">
        <f t="shared" si="2"/>
        <v>#N/A</v>
      </c>
      <c r="F51" t="str">
        <f t="shared" si="3"/>
        <v>UPDATE CCD_GEAR SET APP_SHOW_OPT_YN = 'N' where GEAR_NAME = 'Light';</v>
      </c>
    </row>
    <row r="52" spans="1:6" x14ac:dyDescent="0.25">
      <c r="A52">
        <v>74</v>
      </c>
      <c r="B52" t="s">
        <v>784</v>
      </c>
      <c r="C52" t="str">
        <f t="shared" si="0"/>
        <v>N</v>
      </c>
      <c r="D52" t="str">
        <f t="shared" si="1"/>
        <v>INSERT INTO CCD_GEAR (GEAR_NAME, FINSS_ID, APP_SHOW_OPT_YN) VALUES ('Lobster Trap', 74, 'N');</v>
      </c>
      <c r="E52" t="e">
        <f t="shared" si="2"/>
        <v>#N/A</v>
      </c>
      <c r="F52" t="str">
        <f t="shared" si="3"/>
        <v>UPDATE CCD_GEAR SET APP_SHOW_OPT_YN = 'N' where GEAR_NAME = 'Lobster Trap';</v>
      </c>
    </row>
    <row r="53" spans="1:6" x14ac:dyDescent="0.25">
      <c r="A53">
        <v>75</v>
      </c>
      <c r="B53" t="s">
        <v>785</v>
      </c>
      <c r="C53" t="str">
        <f t="shared" si="0"/>
        <v>N</v>
      </c>
      <c r="D53" t="str">
        <f t="shared" si="1"/>
        <v>INSERT INTO CCD_GEAR (GEAR_NAME, FINSS_ID, APP_SHOW_OPT_YN) VALUES ('Lobster Trap (Fathoms Plus Style)', 75, 'N');</v>
      </c>
      <c r="E53" t="e">
        <f t="shared" si="2"/>
        <v>#N/A</v>
      </c>
      <c r="F53" t="str">
        <f t="shared" si="3"/>
        <v>UPDATE CCD_GEAR SET APP_SHOW_OPT_YN = 'N' where GEAR_NAME = 'Lobster Trap (Fathoms Plus Style)';</v>
      </c>
    </row>
    <row r="54" spans="1:6" x14ac:dyDescent="0.25">
      <c r="A54">
        <v>160</v>
      </c>
      <c r="B54" t="s">
        <v>786</v>
      </c>
      <c r="C54" t="str">
        <f t="shared" si="0"/>
        <v>N</v>
      </c>
      <c r="D54" t="str">
        <f t="shared" si="1"/>
        <v>INSERT INTO CCD_GEAR (GEAR_NAME, FINSS_ID, APP_SHOW_OPT_YN) VALUES ('Long bottom longline', 160, 'N');</v>
      </c>
      <c r="E54" t="e">
        <f t="shared" si="2"/>
        <v>#N/A</v>
      </c>
      <c r="F54" t="str">
        <f t="shared" si="3"/>
        <v>UPDATE CCD_GEAR SET APP_SHOW_OPT_YN = 'N' where GEAR_NAME = 'Long bottom longline';</v>
      </c>
    </row>
    <row r="55" spans="1:6" x14ac:dyDescent="0.25">
      <c r="A55">
        <v>10</v>
      </c>
      <c r="B55" t="s">
        <v>787</v>
      </c>
      <c r="C55" t="str">
        <f t="shared" si="0"/>
        <v>N</v>
      </c>
      <c r="D55" t="str">
        <f t="shared" si="1"/>
        <v>INSERT INTO CCD_GEAR (GEAR_NAME, FINSS_ID, APP_SHOW_OPT_YN) VALUES ('Longline', 10, 'N');</v>
      </c>
      <c r="E55" t="e">
        <f t="shared" si="2"/>
        <v>#N/A</v>
      </c>
      <c r="F55" t="str">
        <f t="shared" si="3"/>
        <v>UPDATE CCD_GEAR SET APP_SHOW_OPT_YN = 'N' where GEAR_NAME = 'Longline';</v>
      </c>
    </row>
    <row r="56" spans="1:6" x14ac:dyDescent="0.25">
      <c r="A56">
        <v>11</v>
      </c>
      <c r="B56" t="s">
        <v>788</v>
      </c>
      <c r="C56" t="str">
        <f t="shared" si="0"/>
        <v>N</v>
      </c>
      <c r="D56" t="str">
        <f t="shared" si="1"/>
        <v>INSERT INTO CCD_GEAR (GEAR_NAME, FINSS_ID, APP_SHOW_OPT_YN) VALUES ('MANTA', 11, 'N');</v>
      </c>
      <c r="E56" t="e">
        <f t="shared" si="2"/>
        <v>#N/A</v>
      </c>
      <c r="F56" t="str">
        <f t="shared" si="3"/>
        <v>UPDATE CCD_GEAR SET APP_SHOW_OPT_YN = 'N' where GEAR_NAME = 'MANTA';</v>
      </c>
    </row>
    <row r="57" spans="1:6" x14ac:dyDescent="0.25">
      <c r="A57">
        <v>77</v>
      </c>
      <c r="B57" t="s">
        <v>789</v>
      </c>
      <c r="C57" t="str">
        <f t="shared" si="0"/>
        <v>N</v>
      </c>
      <c r="D57" t="str">
        <f t="shared" si="1"/>
        <v>INSERT INTO CCD_GEAR (GEAR_NAME, FINSS_ID, APP_SHOW_OPT_YN) VALUES ('Methot Trawl', 77, 'N');</v>
      </c>
      <c r="E57" t="e">
        <f t="shared" si="2"/>
        <v>#N/A</v>
      </c>
      <c r="F57" t="str">
        <f t="shared" si="3"/>
        <v>UPDATE CCD_GEAR SET APP_SHOW_OPT_YN = 'N' where GEAR_NAME = 'Methot Trawl';</v>
      </c>
    </row>
    <row r="58" spans="1:6" x14ac:dyDescent="0.25">
      <c r="A58">
        <v>12</v>
      </c>
      <c r="B58" t="s">
        <v>790</v>
      </c>
      <c r="C58" t="str">
        <f t="shared" si="0"/>
        <v>N</v>
      </c>
      <c r="D58" t="str">
        <f t="shared" si="1"/>
        <v>INSERT INTO CCD_GEAR (GEAR_NAME, FINSS_ID, APP_SHOW_OPT_YN) VALUES ('Mid-water Trawl', 12, 'N');</v>
      </c>
      <c r="E58" t="e">
        <f t="shared" si="2"/>
        <v>#N/A</v>
      </c>
      <c r="F58" t="str">
        <f t="shared" si="3"/>
        <v>UPDATE CCD_GEAR SET APP_SHOW_OPT_YN = 'N' where GEAR_NAME = 'Mid-water Trawl';</v>
      </c>
    </row>
    <row r="59" spans="1:6" x14ac:dyDescent="0.25">
      <c r="A59">
        <v>76</v>
      </c>
      <c r="B59" t="s">
        <v>791</v>
      </c>
      <c r="C59" t="str">
        <f t="shared" si="0"/>
        <v>N</v>
      </c>
      <c r="D59" t="str">
        <f t="shared" si="1"/>
        <v>INSERT INTO CCD_GEAR (GEAR_NAME, FINSS_ID, APP_SHOW_OPT_YN) VALUES ('MOCNES', 76, 'N');</v>
      </c>
      <c r="E59" t="e">
        <f t="shared" si="2"/>
        <v>#N/A</v>
      </c>
      <c r="F59" t="str">
        <f t="shared" si="3"/>
        <v>UPDATE CCD_GEAR SET APP_SHOW_OPT_YN = 'N' where GEAR_NAME = 'MOCNES';</v>
      </c>
    </row>
    <row r="60" spans="1:6" x14ac:dyDescent="0.25">
      <c r="A60">
        <v>26</v>
      </c>
      <c r="B60" t="s">
        <v>792</v>
      </c>
      <c r="C60" t="str">
        <f t="shared" si="0"/>
        <v>N</v>
      </c>
      <c r="D60" t="str">
        <f t="shared" si="1"/>
        <v>INSERT INTO CCD_GEAR (GEAR_NAME, FINSS_ID, APP_SHOW_OPT_YN) VALUES ('MOCNESS', 26, 'N');</v>
      </c>
      <c r="E60" t="e">
        <f t="shared" si="2"/>
        <v>#N/A</v>
      </c>
      <c r="F60" t="str">
        <f t="shared" si="3"/>
        <v>UPDATE CCD_GEAR SET APP_SHOW_OPT_YN = 'N' where GEAR_NAME = 'MOCNESS';</v>
      </c>
    </row>
    <row r="61" spans="1:6" x14ac:dyDescent="0.25">
      <c r="A61">
        <v>203</v>
      </c>
      <c r="B61" t="s">
        <v>793</v>
      </c>
      <c r="C61" t="str">
        <f t="shared" si="0"/>
        <v>N</v>
      </c>
      <c r="D61" t="str">
        <f t="shared" si="1"/>
        <v>INSERT INTO CCD_GEAR (GEAR_NAME, FINSS_ID, APP_SHOW_OPT_YN) VALUES ('Modified Cobb', 203, 'N');</v>
      </c>
      <c r="E61" t="e">
        <f t="shared" si="2"/>
        <v>#N/A</v>
      </c>
      <c r="F61" t="str">
        <f t="shared" si="3"/>
        <v>UPDATE CCD_GEAR SET APP_SHOW_OPT_YN = 'N' where GEAR_NAME = 'Modified Cobb';</v>
      </c>
    </row>
    <row r="62" spans="1:6" x14ac:dyDescent="0.25">
      <c r="A62">
        <v>78</v>
      </c>
      <c r="B62" t="s">
        <v>794</v>
      </c>
      <c r="C62" t="str">
        <f t="shared" si="0"/>
        <v>N</v>
      </c>
      <c r="D62" t="str">
        <f t="shared" si="1"/>
        <v>INSERT INTO CCD_GEAR (GEAR_NAME, FINSS_ID, APP_SHOW_OPT_YN) VALUES ('Monkfish Net', 78, 'N');</v>
      </c>
      <c r="E62" t="e">
        <f t="shared" si="2"/>
        <v>#N/A</v>
      </c>
      <c r="F62" t="str">
        <f t="shared" si="3"/>
        <v>UPDATE CCD_GEAR SET APP_SHOW_OPT_YN = 'N' where GEAR_NAME = 'Monkfish Net';</v>
      </c>
    </row>
    <row r="63" spans="1:6" x14ac:dyDescent="0.25">
      <c r="A63">
        <v>13</v>
      </c>
      <c r="B63" t="s">
        <v>795</v>
      </c>
      <c r="C63" t="str">
        <f t="shared" si="0"/>
        <v>N</v>
      </c>
      <c r="D63" t="str">
        <f t="shared" si="1"/>
        <v>INSERT INTO CCD_GEAR (GEAR_NAME, FINSS_ID, APP_SHOW_OPT_YN) VALUES ('Moored Buoy', 13, 'N');</v>
      </c>
      <c r="E63" t="e">
        <f t="shared" si="2"/>
        <v>#N/A</v>
      </c>
      <c r="F63" t="str">
        <f t="shared" si="3"/>
        <v>UPDATE CCD_GEAR SET APP_SHOW_OPT_YN = 'N' where GEAR_NAME = 'Moored Buoy';</v>
      </c>
    </row>
    <row r="64" spans="1:6" x14ac:dyDescent="0.25">
      <c r="A64">
        <v>206</v>
      </c>
      <c r="B64" t="s">
        <v>796</v>
      </c>
      <c r="C64" t="str">
        <f t="shared" si="0"/>
        <v>N</v>
      </c>
      <c r="D64" t="str">
        <f t="shared" si="1"/>
        <v>INSERT INTO CCD_GEAR (GEAR_NAME, FINSS_ID, APP_SHOW_OPT_YN) VALUES ('MOUSS', 206, 'N');</v>
      </c>
      <c r="E64" t="e">
        <f t="shared" si="2"/>
        <v>#N/A</v>
      </c>
      <c r="F64" t="str">
        <f t="shared" si="3"/>
        <v>UPDATE CCD_GEAR SET APP_SHOW_OPT_YN = 'N' where GEAR_NAME = 'MOUSS';</v>
      </c>
    </row>
    <row r="65" spans="1:6" x14ac:dyDescent="0.25">
      <c r="A65">
        <v>14</v>
      </c>
      <c r="B65" t="s">
        <v>797</v>
      </c>
      <c r="C65" t="str">
        <f t="shared" si="0"/>
        <v>N</v>
      </c>
      <c r="D65" t="str">
        <f t="shared" si="1"/>
        <v>INSERT INTO CCD_GEAR (GEAR_NAME, FINSS_ID, APP_SHOW_OPT_YN) VALUES ('Multibeam', 14, 'N');</v>
      </c>
      <c r="E65" t="e">
        <f t="shared" si="2"/>
        <v>#N/A</v>
      </c>
      <c r="F65" t="str">
        <f t="shared" si="3"/>
        <v>UPDATE CCD_GEAR SET APP_SHOW_OPT_YN = 'N' where GEAR_NAME = 'Multibeam';</v>
      </c>
    </row>
    <row r="66" spans="1:6" x14ac:dyDescent="0.25">
      <c r="A66">
        <v>79</v>
      </c>
      <c r="B66" t="s">
        <v>798</v>
      </c>
      <c r="C66" t="str">
        <f t="shared" si="0"/>
        <v>N</v>
      </c>
      <c r="D66" t="str">
        <f t="shared" si="1"/>
        <v>INSERT INTO CCD_GEAR (GEAR_NAME, FINSS_ID, APP_SHOW_OPT_YN) VALUES ('NEUSTON', 79, 'N');</v>
      </c>
      <c r="E66" t="e">
        <f t="shared" si="2"/>
        <v>#N/A</v>
      </c>
      <c r="F66" t="str">
        <f t="shared" si="3"/>
        <v>UPDATE CCD_GEAR SET APP_SHOW_OPT_YN = 'N' where GEAR_NAME = 'NEUSTON';</v>
      </c>
    </row>
    <row r="67" spans="1:6" x14ac:dyDescent="0.25">
      <c r="A67">
        <v>205</v>
      </c>
      <c r="B67" t="s">
        <v>799</v>
      </c>
      <c r="C67" t="str">
        <f t="shared" ref="C67:C104" si="4">IF(ISNA(E67), "N", "Y")</f>
        <v>N</v>
      </c>
      <c r="D67" t="str">
        <f t="shared" ref="D67:D104" si="5">CONCATENATE("INSERT INTO CCD_GEAR (GEAR_NAME, FINSS_ID, APP_SHOW_OPT_YN) VALUES ('", SUBSTITUTE(B67, "'", "''"), "', ", A67, ", '",C67, "');")</f>
        <v>INSERT INTO CCD_GEAR (GEAR_NAME, FINSS_ID, APP_SHOW_OPT_YN) VALUES ('Nordic 264 Trawl', 205, 'N');</v>
      </c>
      <c r="E67" t="e">
        <f t="shared" ref="E67:E104" si="6">VLOOKUP(B67, $T$2:$U$35, 1, FALSE)</f>
        <v>#N/A</v>
      </c>
      <c r="F67" t="str">
        <f t="shared" ref="F67:F104" si="7">CONCATENATE("UPDATE CCD_GEAR SET APP_SHOW_OPT_YN = '", C67, "' where GEAR_NAME = '", SUBSTITUTE(B67, "'", "''"), "';")</f>
        <v>UPDATE CCD_GEAR SET APP_SHOW_OPT_YN = 'N' where GEAR_NAME = 'Nordic 264 Trawl';</v>
      </c>
    </row>
    <row r="68" spans="1:6" x14ac:dyDescent="0.25">
      <c r="A68">
        <v>80</v>
      </c>
      <c r="B68" t="s">
        <v>800</v>
      </c>
      <c r="C68" t="str">
        <f t="shared" si="4"/>
        <v>N</v>
      </c>
      <c r="D68" t="str">
        <f t="shared" si="5"/>
        <v>INSERT INTO CCD_GEAR (GEAR_NAME, FINSS_ID, APP_SHOW_OPT_YN) VALUES ('North Atlantic Type 2 Seam Whiting Trawl', 80, 'N');</v>
      </c>
      <c r="E68" t="e">
        <f t="shared" si="6"/>
        <v>#N/A</v>
      </c>
      <c r="F68" t="str">
        <f t="shared" si="7"/>
        <v>UPDATE CCD_GEAR SET APP_SHOW_OPT_YN = 'N' where GEAR_NAME = 'North Atlantic Type 2 Seam Whiting Trawl';</v>
      </c>
    </row>
    <row r="69" spans="1:6" x14ac:dyDescent="0.25">
      <c r="A69">
        <v>183</v>
      </c>
      <c r="B69" t="s">
        <v>801</v>
      </c>
      <c r="C69" t="str">
        <f t="shared" si="4"/>
        <v>N</v>
      </c>
      <c r="D69" t="str">
        <f t="shared" si="5"/>
        <v>INSERT INTO CCD_GEAR (GEAR_NAME, FINSS_ID, APP_SHOW_OPT_YN) VALUES ('Oyster Dredge', 183, 'N');</v>
      </c>
      <c r="E69" t="e">
        <f t="shared" si="6"/>
        <v>#N/A</v>
      </c>
      <c r="F69" t="str">
        <f t="shared" si="7"/>
        <v>UPDATE CCD_GEAR SET APP_SHOW_OPT_YN = 'N' where GEAR_NAME = 'Oyster Dredge';</v>
      </c>
    </row>
    <row r="70" spans="1:6" x14ac:dyDescent="0.25">
      <c r="A70">
        <v>187</v>
      </c>
      <c r="B70" t="s">
        <v>802</v>
      </c>
      <c r="C70" t="str">
        <f t="shared" si="4"/>
        <v>N</v>
      </c>
      <c r="D70" t="str">
        <f t="shared" si="5"/>
        <v>INSERT INTO CCD_GEAR (GEAR_NAME, FINSS_ID, APP_SHOW_OPT_YN) VALUES ('Pelagic Longline', 187, 'N');</v>
      </c>
      <c r="E70" t="e">
        <f t="shared" si="6"/>
        <v>#N/A</v>
      </c>
      <c r="F70" t="str">
        <f t="shared" si="7"/>
        <v>UPDATE CCD_GEAR SET APP_SHOW_OPT_YN = 'N' where GEAR_NAME = 'Pelagic Longline';</v>
      </c>
    </row>
    <row r="71" spans="1:6" x14ac:dyDescent="0.25">
      <c r="A71">
        <v>82</v>
      </c>
      <c r="B71" t="s">
        <v>803</v>
      </c>
      <c r="C71" t="str">
        <f t="shared" si="4"/>
        <v>N</v>
      </c>
      <c r="D71" t="str">
        <f t="shared" si="5"/>
        <v>INSERT INTO CCD_GEAR (GEAR_NAME, FINSS_ID, APP_SHOW_OPT_YN) VALUES ('Photo-identification', 82, 'N');</v>
      </c>
      <c r="E71" t="e">
        <f t="shared" si="6"/>
        <v>#N/A</v>
      </c>
      <c r="F71" t="str">
        <f t="shared" si="7"/>
        <v>UPDATE CCD_GEAR SET APP_SHOW_OPT_YN = 'N' where GEAR_NAME = 'Photo-identification';</v>
      </c>
    </row>
    <row r="72" spans="1:6" x14ac:dyDescent="0.25">
      <c r="A72">
        <v>81</v>
      </c>
      <c r="B72" t="s">
        <v>804</v>
      </c>
      <c r="C72" t="str">
        <f t="shared" si="4"/>
        <v>Y</v>
      </c>
      <c r="D72" t="str">
        <f t="shared" si="5"/>
        <v>INSERT INTO CCD_GEAR (GEAR_NAME, FINSS_ID, APP_SHOW_OPT_YN) VALUES ('PIT Tags', 81, 'Y');</v>
      </c>
      <c r="E72" t="str">
        <f t="shared" si="6"/>
        <v>PIT Tags</v>
      </c>
      <c r="F72" t="str">
        <f t="shared" si="7"/>
        <v>UPDATE CCD_GEAR SET APP_SHOW_OPT_YN = 'Y' where GEAR_NAME = 'PIT Tags';</v>
      </c>
    </row>
    <row r="73" spans="1:6" x14ac:dyDescent="0.25">
      <c r="A73">
        <v>15</v>
      </c>
      <c r="B73" t="s">
        <v>805</v>
      </c>
      <c r="C73" t="str">
        <f t="shared" si="4"/>
        <v>N</v>
      </c>
      <c r="D73" t="str">
        <f t="shared" si="5"/>
        <v>INSERT INTO CCD_GEAR (GEAR_NAME, FINSS_ID, APP_SHOW_OPT_YN) VALUES ('Plankton Gear', 15, 'N');</v>
      </c>
      <c r="E73" t="e">
        <f t="shared" si="6"/>
        <v>#N/A</v>
      </c>
      <c r="F73" t="str">
        <f t="shared" si="7"/>
        <v>UPDATE CCD_GEAR SET APP_SHOW_OPT_YN = 'N' where GEAR_NAME = 'Plankton Gear';</v>
      </c>
    </row>
    <row r="74" spans="1:6" x14ac:dyDescent="0.25">
      <c r="A74">
        <v>122</v>
      </c>
      <c r="B74" t="s">
        <v>806</v>
      </c>
      <c r="C74" t="str">
        <f t="shared" si="4"/>
        <v>N</v>
      </c>
      <c r="D74" t="str">
        <f t="shared" si="5"/>
        <v>INSERT INTO CCD_GEAR (GEAR_NAME, FINSS_ID, APP_SHOW_OPT_YN) VALUES ('Purse Seine', 122, 'N');</v>
      </c>
      <c r="E74" t="e">
        <f t="shared" si="6"/>
        <v>#N/A</v>
      </c>
      <c r="F74" t="str">
        <f t="shared" si="7"/>
        <v>UPDATE CCD_GEAR SET APP_SHOW_OPT_YN = 'N' where GEAR_NAME = 'Purse Seine';</v>
      </c>
    </row>
    <row r="75" spans="1:6" x14ac:dyDescent="0.25">
      <c r="A75">
        <v>83</v>
      </c>
      <c r="B75" t="s">
        <v>807</v>
      </c>
      <c r="C75" t="str">
        <f t="shared" si="4"/>
        <v>N</v>
      </c>
      <c r="D75" t="str">
        <f t="shared" si="5"/>
        <v>INSERT INTO CCD_GEAR (GEAR_NAME, FINSS_ID, APP_SHOW_OPT_YN) VALUES ('Rod and Reel', 83, 'N');</v>
      </c>
      <c r="E75" t="e">
        <f t="shared" si="6"/>
        <v>#N/A</v>
      </c>
      <c r="F75" t="str">
        <f t="shared" si="7"/>
        <v>UPDATE CCD_GEAR SET APP_SHOW_OPT_YN = 'N' where GEAR_NAME = 'Rod and Reel';</v>
      </c>
    </row>
    <row r="76" spans="1:6" x14ac:dyDescent="0.25">
      <c r="A76">
        <v>16</v>
      </c>
      <c r="B76" t="s">
        <v>808</v>
      </c>
      <c r="C76" t="str">
        <f t="shared" si="4"/>
        <v>N</v>
      </c>
      <c r="D76" t="str">
        <f t="shared" si="5"/>
        <v>INSERT INTO CCD_GEAR (GEAR_NAME, FINSS_ID, APP_SHOW_OPT_YN) VALUES ('ROV', 16, 'N');</v>
      </c>
      <c r="E76" t="e">
        <f t="shared" si="6"/>
        <v>#N/A</v>
      </c>
      <c r="F76" t="str">
        <f t="shared" si="7"/>
        <v>UPDATE CCD_GEAR SET APP_SHOW_OPT_YN = 'N' where GEAR_NAME = 'ROV';</v>
      </c>
    </row>
    <row r="77" spans="1:6" x14ac:dyDescent="0.25">
      <c r="A77">
        <v>84</v>
      </c>
      <c r="B77" t="s">
        <v>809</v>
      </c>
      <c r="C77" t="str">
        <f t="shared" si="4"/>
        <v>N</v>
      </c>
      <c r="D77" t="str">
        <f t="shared" si="5"/>
        <v>INSERT INTO CCD_GEAR (GEAR_NAME, FINSS_ID, APP_SHOW_OPT_YN) VALUES ('Satellite-tracked Drifters', 84, 'N');</v>
      </c>
      <c r="E77" t="e">
        <f t="shared" si="6"/>
        <v>#N/A</v>
      </c>
      <c r="F77" t="str">
        <f t="shared" si="7"/>
        <v>UPDATE CCD_GEAR SET APP_SHOW_OPT_YN = 'N' where GEAR_NAME = 'Satellite-tracked Drifters';</v>
      </c>
    </row>
    <row r="78" spans="1:6" x14ac:dyDescent="0.25">
      <c r="A78">
        <v>24</v>
      </c>
      <c r="B78" t="s">
        <v>810</v>
      </c>
      <c r="C78" t="str">
        <f t="shared" si="4"/>
        <v>N</v>
      </c>
      <c r="D78" t="str">
        <f t="shared" si="5"/>
        <v>INSERT INTO CCD_GEAR (GEAR_NAME, FINSS_ID, APP_SHOW_OPT_YN) VALUES ('Scallop Dredge', 24, 'N');</v>
      </c>
      <c r="E78" t="e">
        <f t="shared" si="6"/>
        <v>#N/A</v>
      </c>
      <c r="F78" t="str">
        <f t="shared" si="7"/>
        <v>UPDATE CCD_GEAR SET APP_SHOW_OPT_YN = 'N' where GEAR_NAME = 'Scallop Dredge';</v>
      </c>
    </row>
    <row r="79" spans="1:6" x14ac:dyDescent="0.25">
      <c r="A79">
        <v>17</v>
      </c>
      <c r="B79" t="s">
        <v>811</v>
      </c>
      <c r="C79" t="str">
        <f t="shared" si="4"/>
        <v>Y</v>
      </c>
      <c r="D79" t="str">
        <f t="shared" si="5"/>
        <v>INSERT INTO CCD_GEAR (GEAR_NAME, FINSS_ID, APP_SHOW_OPT_YN) VALUES ('SCUBA', 17, 'Y');</v>
      </c>
      <c r="E79" t="str">
        <f t="shared" si="6"/>
        <v>SCUBA</v>
      </c>
      <c r="F79" t="str">
        <f t="shared" si="7"/>
        <v>UPDATE CCD_GEAR SET APP_SHOW_OPT_YN = 'Y' where GEAR_NAME = 'SCUBA';</v>
      </c>
    </row>
    <row r="80" spans="1:6" x14ac:dyDescent="0.25">
      <c r="A80">
        <v>85</v>
      </c>
      <c r="B80" t="s">
        <v>812</v>
      </c>
      <c r="C80" t="str">
        <f t="shared" si="4"/>
        <v>N</v>
      </c>
      <c r="D80" t="str">
        <f t="shared" si="5"/>
        <v>INSERT INTO CCD_GEAR (GEAR_NAME, FINSS_ID, APP_SHOW_OPT_YN) VALUES ('Seine', 85, 'N');</v>
      </c>
      <c r="E80" t="e">
        <f t="shared" si="6"/>
        <v>#N/A</v>
      </c>
      <c r="F80" t="str">
        <f t="shared" si="7"/>
        <v>UPDATE CCD_GEAR SET APP_SHOW_OPT_YN = 'N' where GEAR_NAME = 'Seine';</v>
      </c>
    </row>
    <row r="81" spans="1:6" x14ac:dyDescent="0.25">
      <c r="A81">
        <v>104</v>
      </c>
      <c r="B81" t="s">
        <v>813</v>
      </c>
      <c r="C81" t="str">
        <f t="shared" si="4"/>
        <v>N</v>
      </c>
      <c r="D81" t="str">
        <f t="shared" si="5"/>
        <v>INSERT INTO CCD_GEAR (GEAR_NAME, FINSS_ID, APP_SHOW_OPT_YN) VALUES ('Set Net', 104, 'N');</v>
      </c>
      <c r="E81" t="e">
        <f t="shared" si="6"/>
        <v>#N/A</v>
      </c>
      <c r="F81" t="str">
        <f t="shared" si="7"/>
        <v>UPDATE CCD_GEAR SET APP_SHOW_OPT_YN = 'N' where GEAR_NAME = 'Set Net';</v>
      </c>
    </row>
    <row r="82" spans="1:6" x14ac:dyDescent="0.25">
      <c r="A82">
        <v>86</v>
      </c>
      <c r="B82" t="s">
        <v>814</v>
      </c>
      <c r="C82" t="str">
        <f t="shared" si="4"/>
        <v>N</v>
      </c>
      <c r="D82" t="str">
        <f t="shared" si="5"/>
        <v>INSERT INTO CCD_GEAR (GEAR_NAME, FINSS_ID, APP_SHOW_OPT_YN) VALUES ('Settlement Traps', 86, 'N');</v>
      </c>
      <c r="E82" t="e">
        <f t="shared" si="6"/>
        <v>#N/A</v>
      </c>
      <c r="F82" t="str">
        <f t="shared" si="7"/>
        <v>UPDATE CCD_GEAR SET APP_SHOW_OPT_YN = 'N' where GEAR_NAME = 'Settlement Traps';</v>
      </c>
    </row>
    <row r="83" spans="1:6" x14ac:dyDescent="0.25">
      <c r="A83">
        <v>161</v>
      </c>
      <c r="B83" t="s">
        <v>815</v>
      </c>
      <c r="C83" t="str">
        <f t="shared" si="4"/>
        <v>N</v>
      </c>
      <c r="D83" t="str">
        <f t="shared" si="5"/>
        <v>INSERT INTO CCD_GEAR (GEAR_NAME, FINSS_ID, APP_SHOW_OPT_YN) VALUES ('Short bottom longline', 161, 'N');</v>
      </c>
      <c r="E83" t="e">
        <f t="shared" si="6"/>
        <v>#N/A</v>
      </c>
      <c r="F83" t="str">
        <f t="shared" si="7"/>
        <v>UPDATE CCD_GEAR SET APP_SHOW_OPT_YN = 'N' where GEAR_NAME = 'Short bottom longline';</v>
      </c>
    </row>
    <row r="84" spans="1:6" x14ac:dyDescent="0.25">
      <c r="A84">
        <v>19</v>
      </c>
      <c r="B84" t="s">
        <v>816</v>
      </c>
      <c r="C84" t="str">
        <f t="shared" si="4"/>
        <v>N</v>
      </c>
      <c r="D84" t="str">
        <f t="shared" si="5"/>
        <v>INSERT INTO CCD_GEAR (GEAR_NAME, FINSS_ID, APP_SHOW_OPT_YN) VALUES ('Side Scan', 19, 'N');</v>
      </c>
      <c r="E84" t="e">
        <f t="shared" si="6"/>
        <v>#N/A</v>
      </c>
      <c r="F84" t="str">
        <f t="shared" si="7"/>
        <v>UPDATE CCD_GEAR SET APP_SHOW_OPT_YN = 'N' where GEAR_NAME = 'Side Scan';</v>
      </c>
    </row>
    <row r="85" spans="1:6" x14ac:dyDescent="0.25">
      <c r="A85">
        <v>18</v>
      </c>
      <c r="B85" t="s">
        <v>817</v>
      </c>
      <c r="C85" t="str">
        <f t="shared" si="4"/>
        <v>N</v>
      </c>
      <c r="D85" t="str">
        <f t="shared" si="5"/>
        <v>INSERT INTO CCD_GEAR (GEAR_NAME, FINSS_ID, APP_SHOW_OPT_YN) VALUES ('Single Beam', 18, 'N');</v>
      </c>
      <c r="E85" t="e">
        <f t="shared" si="6"/>
        <v>#N/A</v>
      </c>
      <c r="F85" t="str">
        <f t="shared" si="7"/>
        <v>UPDATE CCD_GEAR SET APP_SHOW_OPT_YN = 'N' where GEAR_NAME = 'Single Beam';</v>
      </c>
    </row>
    <row r="86" spans="1:6" x14ac:dyDescent="0.25">
      <c r="A86">
        <v>184</v>
      </c>
      <c r="B86" t="s">
        <v>818</v>
      </c>
      <c r="C86" t="str">
        <f t="shared" si="4"/>
        <v>N</v>
      </c>
      <c r="D86" t="str">
        <f t="shared" si="5"/>
        <v>INSERT INTO CCD_GEAR (GEAR_NAME, FINSS_ID, APP_SHOW_OPT_YN) VALUES ('Skimmer Trawl', 184, 'N');</v>
      </c>
      <c r="E86" t="e">
        <f t="shared" si="6"/>
        <v>#N/A</v>
      </c>
      <c r="F86" t="str">
        <f t="shared" si="7"/>
        <v>UPDATE CCD_GEAR SET APP_SHOW_OPT_YN = 'N' where GEAR_NAME = 'Skimmer Trawl';</v>
      </c>
    </row>
    <row r="87" spans="1:6" x14ac:dyDescent="0.25">
      <c r="A87">
        <v>209</v>
      </c>
      <c r="B87" t="s">
        <v>819</v>
      </c>
      <c r="C87" t="str">
        <f t="shared" si="4"/>
        <v>Y</v>
      </c>
      <c r="D87" t="str">
        <f t="shared" si="5"/>
        <v>INSERT INTO CCD_GEAR (GEAR_NAME, FINSS_ID, APP_SHOW_OPT_YN) VALUES ('Snorkel/Free Dive', 209, 'Y');</v>
      </c>
      <c r="E87" t="str">
        <f t="shared" si="6"/>
        <v>Snorkel/Free Dive</v>
      </c>
      <c r="F87" t="str">
        <f t="shared" si="7"/>
        <v>UPDATE CCD_GEAR SET APP_SHOW_OPT_YN = 'Y' where GEAR_NAME = 'Snorkel/Free Dive';</v>
      </c>
    </row>
    <row r="88" spans="1:6" x14ac:dyDescent="0.25">
      <c r="A88">
        <v>20</v>
      </c>
      <c r="B88" t="s">
        <v>820</v>
      </c>
      <c r="C88" t="str">
        <f t="shared" si="4"/>
        <v>N</v>
      </c>
      <c r="D88" t="str">
        <f t="shared" si="5"/>
        <v>INSERT INTO CCD_GEAR (GEAR_NAME, FINSS_ID, APP_SHOW_OPT_YN) VALUES ('Sonar', 20, 'N');</v>
      </c>
      <c r="E88" t="e">
        <f t="shared" si="6"/>
        <v>#N/A</v>
      </c>
      <c r="F88" t="str">
        <f t="shared" si="7"/>
        <v>UPDATE CCD_GEAR SET APP_SHOW_OPT_YN = 'N' where GEAR_NAME = 'Sonar';</v>
      </c>
    </row>
    <row r="89" spans="1:6" x14ac:dyDescent="0.25">
      <c r="A89">
        <v>102</v>
      </c>
      <c r="B89" t="s">
        <v>821</v>
      </c>
      <c r="C89" t="str">
        <f t="shared" si="4"/>
        <v>N</v>
      </c>
      <c r="D89" t="str">
        <f t="shared" si="5"/>
        <v>INSERT INTO CCD_GEAR (GEAR_NAME, FINSS_ID, APP_SHOW_OPT_YN) VALUES ('Surface Longline', 102, 'N');</v>
      </c>
      <c r="E89" t="e">
        <f t="shared" si="6"/>
        <v>#N/A</v>
      </c>
      <c r="F89" t="str">
        <f t="shared" si="7"/>
        <v>UPDATE CCD_GEAR SET APP_SHOW_OPT_YN = 'N' where GEAR_NAME = 'Surface Longline';</v>
      </c>
    </row>
    <row r="90" spans="1:6" x14ac:dyDescent="0.25">
      <c r="A90">
        <v>21</v>
      </c>
      <c r="B90" t="s">
        <v>822</v>
      </c>
      <c r="C90" t="str">
        <f t="shared" si="4"/>
        <v>N</v>
      </c>
      <c r="D90" t="str">
        <f t="shared" si="5"/>
        <v>INSERT INTO CCD_GEAR (GEAR_NAME, FINSS_ID, APP_SHOW_OPT_YN) VALUES ('Surface Trawl', 21, 'N');</v>
      </c>
      <c r="E90" t="e">
        <f t="shared" si="6"/>
        <v>#N/A</v>
      </c>
      <c r="F90" t="str">
        <f t="shared" si="7"/>
        <v>UPDATE CCD_GEAR SET APP_SHOW_OPT_YN = 'N' where GEAR_NAME = 'Surface Trawl';</v>
      </c>
    </row>
    <row r="91" spans="1:6" x14ac:dyDescent="0.25">
      <c r="A91">
        <v>22</v>
      </c>
      <c r="B91" t="s">
        <v>823</v>
      </c>
      <c r="C91" t="str">
        <f t="shared" si="4"/>
        <v>Y</v>
      </c>
      <c r="D91" t="str">
        <f t="shared" si="5"/>
        <v>INSERT INTO CCD_GEAR (GEAR_NAME, FINSS_ID, APP_SHOW_OPT_YN) VALUES ('Tags (satellite, acoustic and others)', 22, 'Y');</v>
      </c>
      <c r="E91" t="str">
        <f t="shared" si="6"/>
        <v>Tags (satellite, acoustic and others)</v>
      </c>
      <c r="F91" t="str">
        <f t="shared" si="7"/>
        <v>UPDATE CCD_GEAR SET APP_SHOW_OPT_YN = 'Y' where GEAR_NAME = 'Tags (satellite, acoustic and others)';</v>
      </c>
    </row>
    <row r="92" spans="1:6" x14ac:dyDescent="0.25">
      <c r="A92">
        <v>87</v>
      </c>
      <c r="B92" t="s">
        <v>824</v>
      </c>
      <c r="C92" t="str">
        <f t="shared" si="4"/>
        <v>N</v>
      </c>
      <c r="D92" t="str">
        <f t="shared" si="5"/>
        <v>INSERT INTO CCD_GEAR (GEAR_NAME, FINSS_ID, APP_SHOW_OPT_YN) VALUES ('Temp Logger', 87, 'N');</v>
      </c>
      <c r="E92" t="e">
        <f t="shared" si="6"/>
        <v>#N/A</v>
      </c>
      <c r="F92" t="str">
        <f t="shared" si="7"/>
        <v>UPDATE CCD_GEAR SET APP_SHOW_OPT_YN = 'N' where GEAR_NAME = 'Temp Logger';</v>
      </c>
    </row>
    <row r="93" spans="1:6" x14ac:dyDescent="0.25">
      <c r="A93">
        <v>88</v>
      </c>
      <c r="B93" t="s">
        <v>825</v>
      </c>
      <c r="C93" t="str">
        <f t="shared" si="4"/>
        <v>Y</v>
      </c>
      <c r="D93" t="str">
        <f t="shared" si="5"/>
        <v>INSERT INTO CCD_GEAR (GEAR_NAME, FINSS_ID, APP_SHOW_OPT_YN) VALUES ('Temperature Depth Recorders (TDRs)', 88, 'Y');</v>
      </c>
      <c r="E93" t="str">
        <f t="shared" si="6"/>
        <v>Temperature Depth Recorders (TDRs)</v>
      </c>
      <c r="F93" t="str">
        <f t="shared" si="7"/>
        <v>UPDATE CCD_GEAR SET APP_SHOW_OPT_YN = 'Y' where GEAR_NAME = 'Temperature Depth Recorders (TDRs)';</v>
      </c>
    </row>
    <row r="94" spans="1:6" x14ac:dyDescent="0.25">
      <c r="A94">
        <v>188</v>
      </c>
      <c r="B94" t="s">
        <v>826</v>
      </c>
      <c r="C94" t="str">
        <f t="shared" si="4"/>
        <v>N</v>
      </c>
      <c r="D94" t="str">
        <f t="shared" si="5"/>
        <v>INSERT INTO CCD_GEAR (GEAR_NAME, FINSS_ID, APP_SHOW_OPT_YN) VALUES ('Throw Trap', 188, 'N');</v>
      </c>
      <c r="E94" t="e">
        <f t="shared" si="6"/>
        <v>#N/A</v>
      </c>
      <c r="F94" t="str">
        <f t="shared" si="7"/>
        <v>UPDATE CCD_GEAR SET APP_SHOW_OPT_YN = 'N' where GEAR_NAME = 'Throw Trap';</v>
      </c>
    </row>
    <row r="95" spans="1:6" x14ac:dyDescent="0.25">
      <c r="A95">
        <v>89</v>
      </c>
      <c r="B95" t="s">
        <v>827</v>
      </c>
      <c r="C95" t="str">
        <f t="shared" si="4"/>
        <v>N</v>
      </c>
      <c r="D95" t="str">
        <f t="shared" si="5"/>
        <v>INSERT INTO CCD_GEAR (GEAR_NAME, FINSS_ID, APP_SHOW_OPT_YN) VALUES ('Towboards', 89, 'N');</v>
      </c>
      <c r="E95" t="e">
        <f t="shared" si="6"/>
        <v>#N/A</v>
      </c>
      <c r="F95" t="str">
        <f t="shared" si="7"/>
        <v>UPDATE CCD_GEAR SET APP_SHOW_OPT_YN = 'N' where GEAR_NAME = 'Towboards';</v>
      </c>
    </row>
    <row r="96" spans="1:6" x14ac:dyDescent="0.25">
      <c r="A96">
        <v>90</v>
      </c>
      <c r="B96" t="s">
        <v>828</v>
      </c>
      <c r="C96" t="str">
        <f t="shared" si="4"/>
        <v>Y</v>
      </c>
      <c r="D96" t="str">
        <f t="shared" si="5"/>
        <v>INSERT INTO CCD_GEAR (GEAR_NAME, FINSS_ID, APP_SHOW_OPT_YN) VALUES ('Towed Hydrophone Array', 90, 'Y');</v>
      </c>
      <c r="E96" t="str">
        <f t="shared" si="6"/>
        <v>Towed Hydrophone Array</v>
      </c>
      <c r="F96" t="str">
        <f t="shared" si="7"/>
        <v>UPDATE CCD_GEAR SET APP_SHOW_OPT_YN = 'Y' where GEAR_NAME = 'Towed Hydrophone Array';</v>
      </c>
    </row>
    <row r="97" spans="1:6" x14ac:dyDescent="0.25">
      <c r="A97">
        <v>91</v>
      </c>
      <c r="B97" t="s">
        <v>829</v>
      </c>
      <c r="C97" t="str">
        <f t="shared" si="4"/>
        <v>N</v>
      </c>
      <c r="D97" t="str">
        <f t="shared" si="5"/>
        <v>INSERT INTO CCD_GEAR (GEAR_NAME, FINSS_ID, APP_SHOW_OPT_YN) VALUES ('Towed Optical Assessent Device (TOAD)', 91, 'N');</v>
      </c>
      <c r="E97" t="e">
        <f t="shared" si="6"/>
        <v>#N/A</v>
      </c>
      <c r="F97" t="str">
        <f t="shared" si="7"/>
        <v>UPDATE CCD_GEAR SET APP_SHOW_OPT_YN = 'N' where GEAR_NAME = 'Towed Optical Assessent Device (TOAD)';</v>
      </c>
    </row>
    <row r="98" spans="1:6" x14ac:dyDescent="0.25">
      <c r="A98">
        <v>181</v>
      </c>
      <c r="B98" t="s">
        <v>830</v>
      </c>
      <c r="C98" t="str">
        <f t="shared" si="4"/>
        <v>N</v>
      </c>
      <c r="D98" t="str">
        <f t="shared" si="5"/>
        <v>INSERT INTO CCD_GEAR (GEAR_NAME, FINSS_ID, APP_SHOW_OPT_YN) VALUES ('Trammel Net', 181, 'N');</v>
      </c>
      <c r="E98" t="e">
        <f t="shared" si="6"/>
        <v>#N/A</v>
      </c>
      <c r="F98" t="str">
        <f t="shared" si="7"/>
        <v>UPDATE CCD_GEAR SET APP_SHOW_OPT_YN = 'N' where GEAR_NAME = 'Trammel Net';</v>
      </c>
    </row>
    <row r="99" spans="1:6" x14ac:dyDescent="0.25">
      <c r="A99">
        <v>92</v>
      </c>
      <c r="B99" t="s">
        <v>831</v>
      </c>
      <c r="C99" t="str">
        <f t="shared" si="4"/>
        <v>Y</v>
      </c>
      <c r="D99" t="str">
        <f t="shared" si="5"/>
        <v>INSERT INTO CCD_GEAR (GEAR_NAME, FINSS_ID, APP_SHOW_OPT_YN) VALUES ('Trawl', 92, 'Y');</v>
      </c>
      <c r="E99" t="str">
        <f t="shared" si="6"/>
        <v>Trawl</v>
      </c>
      <c r="F99" t="str">
        <f t="shared" si="7"/>
        <v>UPDATE CCD_GEAR SET APP_SHOW_OPT_YN = 'Y' where GEAR_NAME = 'Trawl';</v>
      </c>
    </row>
    <row r="100" spans="1:6" x14ac:dyDescent="0.25">
      <c r="A100">
        <v>202</v>
      </c>
      <c r="B100" t="s">
        <v>832</v>
      </c>
      <c r="C100" t="str">
        <f t="shared" si="4"/>
        <v>N</v>
      </c>
      <c r="D100" t="str">
        <f t="shared" si="5"/>
        <v>INSERT INTO CCD_GEAR (GEAR_NAME, FINSS_ID, APP_SHOW_OPT_YN) VALUES ('Troll', 202, 'N');</v>
      </c>
      <c r="E100" t="e">
        <f t="shared" si="6"/>
        <v>#N/A</v>
      </c>
      <c r="F100" t="str">
        <f t="shared" si="7"/>
        <v>UPDATE CCD_GEAR SET APP_SHOW_OPT_YN = 'N' where GEAR_NAME = 'Troll';</v>
      </c>
    </row>
    <row r="101" spans="1:6" x14ac:dyDescent="0.25">
      <c r="A101">
        <v>23</v>
      </c>
      <c r="B101" t="s">
        <v>833</v>
      </c>
      <c r="C101" t="str">
        <f t="shared" si="4"/>
        <v>N</v>
      </c>
      <c r="D101" t="str">
        <f t="shared" si="5"/>
        <v>INSERT INTO CCD_GEAR (GEAR_NAME, FINSS_ID, APP_SHOW_OPT_YN) VALUES ('Video Arrays', 23, 'N');</v>
      </c>
      <c r="E101" t="e">
        <f t="shared" si="6"/>
        <v>#N/A</v>
      </c>
      <c r="F101" t="str">
        <f t="shared" si="7"/>
        <v>UPDATE CCD_GEAR SET APP_SHOW_OPT_YN = 'N' where GEAR_NAME = 'Video Arrays';</v>
      </c>
    </row>
    <row r="102" spans="1:6" x14ac:dyDescent="0.25">
      <c r="A102">
        <v>100</v>
      </c>
      <c r="B102" t="s">
        <v>834</v>
      </c>
      <c r="C102" t="str">
        <f t="shared" si="4"/>
        <v>Y</v>
      </c>
      <c r="D102" t="str">
        <f t="shared" si="5"/>
        <v>INSERT INTO CCD_GEAR (GEAR_NAME, FINSS_ID, APP_SHOW_OPT_YN) VALUES ('Visual Census', 100, 'Y');</v>
      </c>
      <c r="E102" t="str">
        <f t="shared" si="6"/>
        <v>Visual Census</v>
      </c>
      <c r="F102" t="str">
        <f t="shared" si="7"/>
        <v>UPDATE CCD_GEAR SET APP_SHOW_OPT_YN = 'Y' where GEAR_NAME = 'Visual Census';</v>
      </c>
    </row>
    <row r="103" spans="1:6" x14ac:dyDescent="0.25">
      <c r="A103">
        <v>185</v>
      </c>
      <c r="B103" t="s">
        <v>835</v>
      </c>
      <c r="C103" t="str">
        <f t="shared" si="4"/>
        <v>N</v>
      </c>
      <c r="D103" t="str">
        <f t="shared" si="5"/>
        <v>INSERT INTO CCD_GEAR (GEAR_NAME, FINSS_ID, APP_SHOW_OPT_YN) VALUES ('Witham Collector', 185, 'N');</v>
      </c>
      <c r="E103" t="e">
        <f t="shared" si="6"/>
        <v>#N/A</v>
      </c>
      <c r="F103" t="str">
        <f t="shared" si="7"/>
        <v>UPDATE CCD_GEAR SET APP_SHOW_OPT_YN = 'N' where GEAR_NAME = 'Witham Collector';</v>
      </c>
    </row>
    <row r="104" spans="1:6" x14ac:dyDescent="0.25">
      <c r="A104">
        <v>27</v>
      </c>
      <c r="B104" t="s">
        <v>836</v>
      </c>
      <c r="C104" t="str">
        <f t="shared" si="4"/>
        <v>Y</v>
      </c>
      <c r="D104" t="str">
        <f t="shared" si="5"/>
        <v>INSERT INTO CCD_GEAR (GEAR_NAME, FINSS_ID, APP_SHOW_OPT_YN) VALUES ('Others', 27, 'Y');</v>
      </c>
      <c r="E104" t="str">
        <f t="shared" si="6"/>
        <v>Others</v>
      </c>
      <c r="F104" t="str">
        <f t="shared" si="7"/>
        <v>UPDATE CCD_GEAR SET APP_SHOW_OPT_YN = 'Y' where GEAR_NAME = 'Others';</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60"/>
  <sheetViews>
    <sheetView topLeftCell="A321" workbookViewId="0">
      <selection activeCell="F2" sqref="F2:F360"/>
    </sheetView>
  </sheetViews>
  <sheetFormatPr defaultRowHeight="15" x14ac:dyDescent="0.25"/>
  <cols>
    <col min="2" max="2" width="120.42578125" bestFit="1" customWidth="1"/>
    <col min="3" max="3" width="14.85546875" customWidth="1"/>
  </cols>
  <sheetData>
    <row r="1" spans="1:21" x14ac:dyDescent="0.25">
      <c r="A1" t="s">
        <v>431</v>
      </c>
      <c r="B1" t="s">
        <v>432</v>
      </c>
      <c r="C1" t="s">
        <v>1852</v>
      </c>
      <c r="D1" t="s">
        <v>1714</v>
      </c>
      <c r="E1" t="s">
        <v>1856</v>
      </c>
      <c r="F1" t="s">
        <v>1858</v>
      </c>
      <c r="S1" t="s">
        <v>431</v>
      </c>
      <c r="T1" t="s">
        <v>1854</v>
      </c>
      <c r="U1" t="s">
        <v>1855</v>
      </c>
    </row>
    <row r="2" spans="1:21" x14ac:dyDescent="0.25">
      <c r="A2">
        <v>601</v>
      </c>
      <c r="B2" t="s">
        <v>1062</v>
      </c>
      <c r="C2" t="str">
        <f>IF(ISNA(E2), "N", "Y")</f>
        <v>N</v>
      </c>
      <c r="D2" t="str">
        <f>CONCATENATE("INSERT INTO CCD_STD_SVY_NAMES (STD_SVY_NAME, FINSS_ID, APP_SHOW_OPT_YN) VALUES ('", SUBSTITUTE(B2, "'", "''"), "', ", A2, ", '", C2, "');")</f>
        <v>INSERT INTO CCD_STD_SVY_NAMES (STD_SVY_NAME, FINSS_ID, APP_SHOW_OPT_YN) VALUES ('Acoustical Environment of Three Stations at Riley''s Hump', 601, 'N');</v>
      </c>
      <c r="E2" t="e">
        <f>VLOOKUP(B2, $T$2:$U$43, 1, FALSE)</f>
        <v>#N/A</v>
      </c>
      <c r="F2" t="str">
        <f>CONCATENATE("UPDATE CCD_STD_SVY_NAMES SET APP_SHOW_OPT_YN = '", C2, "' where STD_SVY_NAME = '", SUBSTITUTE(B2, "'", "''"), "';")</f>
        <v>UPDATE CCD_STD_SVY_NAMES SET APP_SHOW_OPT_YN = 'N' where STD_SVY_NAME = 'Acoustical Environment of Three Stations at Riley''s Hump';</v>
      </c>
      <c r="S2">
        <v>2293</v>
      </c>
      <c r="T2" t="s">
        <v>1174</v>
      </c>
      <c r="U2">
        <v>779</v>
      </c>
    </row>
    <row r="3" spans="1:21" x14ac:dyDescent="0.25">
      <c r="A3">
        <v>1773</v>
      </c>
      <c r="B3" t="s">
        <v>1063</v>
      </c>
      <c r="C3" t="str">
        <f t="shared" ref="C3:C66" si="0">IF(ISNA(E3), "N", "Y")</f>
        <v>N</v>
      </c>
      <c r="D3" t="str">
        <f t="shared" ref="D3:D66" si="1">CONCATENATE("INSERT INTO CCD_STD_SVY_NAMES (STD_SVY_NAME, FINSS_ID, APP_SHOW_OPT_YN) VALUES ('", SUBSTITUTE(B3, "'", "''"), "', ", A3, ", '", C3, "');")</f>
        <v>INSERT INTO CCD_STD_SVY_NAMES (STD_SVY_NAME, FINSS_ID, APP_SHOW_OPT_YN) VALUES ('Alaska Harbor Seal Ecology', 1773, 'N');</v>
      </c>
      <c r="E3" t="e">
        <f t="shared" ref="E3:E66" si="2">VLOOKUP(B3, $T$2:$U$43, 1, FALSE)</f>
        <v>#N/A</v>
      </c>
      <c r="F3" t="str">
        <f t="shared" ref="F3:F66" si="3">CONCATENATE("UPDATE CCD_STD_SVY_NAMES SET APP_SHOW_OPT_YN = '", C3, "' where STD_SVY_NAME = '", SUBSTITUTE(B3, "'", "''"), "';")</f>
        <v>UPDATE CCD_STD_SVY_NAMES SET APP_SHOW_OPT_YN = 'N' where STD_SVY_NAME = 'Alaska Harbor Seal Ecology';</v>
      </c>
      <c r="S3">
        <v>2294</v>
      </c>
      <c r="T3" t="s">
        <v>1175</v>
      </c>
      <c r="U3">
        <v>546</v>
      </c>
    </row>
    <row r="4" spans="1:21" x14ac:dyDescent="0.25">
      <c r="A4">
        <v>1774</v>
      </c>
      <c r="B4" t="s">
        <v>1064</v>
      </c>
      <c r="C4" t="str">
        <f t="shared" si="0"/>
        <v>N</v>
      </c>
      <c r="D4" t="str">
        <f t="shared" si="1"/>
        <v>INSERT INTO CCD_STD_SVY_NAMES (STD_SVY_NAME, FINSS_ID, APP_SHOW_OPT_YN) VALUES ('Alaska Integrated Seafloor Habitat Mapping', 1774, 'N');</v>
      </c>
      <c r="E4" t="e">
        <f t="shared" si="2"/>
        <v>#N/A</v>
      </c>
      <c r="F4" t="str">
        <f t="shared" si="3"/>
        <v>UPDATE CCD_STD_SVY_NAMES SET APP_SHOW_OPT_YN = 'N' where STD_SVY_NAME = 'Alaska Integrated Seafloor Habitat Mapping';</v>
      </c>
      <c r="S4">
        <v>2326</v>
      </c>
      <c r="T4" t="s">
        <v>1207</v>
      </c>
      <c r="U4">
        <v>1427</v>
      </c>
    </row>
    <row r="5" spans="1:21" x14ac:dyDescent="0.25">
      <c r="A5">
        <v>11</v>
      </c>
      <c r="B5" t="s">
        <v>1065</v>
      </c>
      <c r="C5" t="str">
        <f t="shared" si="0"/>
        <v>N</v>
      </c>
      <c r="D5" t="str">
        <f t="shared" si="1"/>
        <v>INSERT INTO CCD_STD_SVY_NAMES (STD_SVY_NAME, FINSS_ID, APP_SHOW_OPT_YN) VALUES ('Aleutian Island Groundfish Bottom Trawl', 11, 'N');</v>
      </c>
      <c r="E5" t="e">
        <f t="shared" si="2"/>
        <v>#N/A</v>
      </c>
      <c r="F5" t="str">
        <f t="shared" si="3"/>
        <v>UPDATE CCD_STD_SVY_NAMES SET APP_SHOW_OPT_YN = 'N' where STD_SVY_NAME = 'Aleutian Island Groundfish Bottom Trawl';</v>
      </c>
      <c r="S5">
        <v>2334</v>
      </c>
      <c r="T5" t="s">
        <v>1215</v>
      </c>
      <c r="U5">
        <v>209</v>
      </c>
    </row>
    <row r="6" spans="1:21" x14ac:dyDescent="0.25">
      <c r="A6">
        <v>1416</v>
      </c>
      <c r="B6" t="s">
        <v>1066</v>
      </c>
      <c r="C6" t="str">
        <f t="shared" si="0"/>
        <v>N</v>
      </c>
      <c r="D6" t="str">
        <f t="shared" si="1"/>
        <v>INSERT INTO CCD_STD_SVY_NAMES (STD_SVY_NAME, FINSS_ID, APP_SHOW_OPT_YN) VALUES ('Aleutian Island Harbor Seal Ecology', 1416, 'N');</v>
      </c>
      <c r="E6" t="e">
        <f t="shared" si="2"/>
        <v>#N/A</v>
      </c>
      <c r="F6" t="str">
        <f t="shared" si="3"/>
        <v>UPDATE CCD_STD_SVY_NAMES SET APP_SHOW_OPT_YN = 'N' where STD_SVY_NAME = 'Aleutian Island Harbor Seal Ecology';</v>
      </c>
      <c r="S6">
        <v>2362</v>
      </c>
      <c r="T6" t="s">
        <v>1243</v>
      </c>
      <c r="U6">
        <v>1429</v>
      </c>
    </row>
    <row r="7" spans="1:21" x14ac:dyDescent="0.25">
      <c r="A7">
        <v>1401</v>
      </c>
      <c r="B7" s="5" t="s">
        <v>1067</v>
      </c>
      <c r="C7" t="str">
        <f t="shared" si="0"/>
        <v>N</v>
      </c>
      <c r="D7" t="str">
        <f t="shared" si="1"/>
        <v>INSERT INTO CCD_STD_SVY_NAMES (STD_SVY_NAME, FINSS_ID, APP_SHOW_OPT_YN) VALUES ('Aleutian Islands Deep Coral and Sponge Communities Mapping', 1401, 'N');</v>
      </c>
      <c r="E7" t="e">
        <f t="shared" si="2"/>
        <v>#N/A</v>
      </c>
      <c r="F7" t="str">
        <f t="shared" si="3"/>
        <v>UPDATE CCD_STD_SVY_NAMES SET APP_SHOW_OPT_YN = 'N' where STD_SVY_NAME = 'Aleutian Islands Deep Coral and Sponge Communities Mapping';</v>
      </c>
      <c r="S7">
        <v>2365</v>
      </c>
      <c r="T7" t="s">
        <v>1246</v>
      </c>
      <c r="U7">
        <v>1461</v>
      </c>
    </row>
    <row r="8" spans="1:21" x14ac:dyDescent="0.25">
      <c r="A8">
        <v>2122</v>
      </c>
      <c r="B8" t="s">
        <v>1068</v>
      </c>
      <c r="C8" t="str">
        <f t="shared" si="0"/>
        <v>N</v>
      </c>
      <c r="D8" t="str">
        <f t="shared" si="1"/>
        <v>INSERT INTO CCD_STD_SVY_NAMES (STD_SVY_NAME, FINSS_ID, APP_SHOW_OPT_YN) VALUES ('Aleutian Islands Steller Sea Lion Vital Rates Studies', 2122, 'N');</v>
      </c>
      <c r="E8" t="e">
        <f t="shared" si="2"/>
        <v>#N/A</v>
      </c>
      <c r="F8" t="str">
        <f t="shared" si="3"/>
        <v>UPDATE CCD_STD_SVY_NAMES SET APP_SHOW_OPT_YN = 'N' where STD_SVY_NAME = 'Aleutian Islands Steller Sea Lion Vital Rates Studies';</v>
      </c>
      <c r="S8">
        <v>2370</v>
      </c>
      <c r="T8" t="s">
        <v>1251</v>
      </c>
      <c r="U8">
        <v>1421</v>
      </c>
    </row>
    <row r="9" spans="1:21" x14ac:dyDescent="0.25">
      <c r="A9">
        <v>12</v>
      </c>
      <c r="B9" t="s">
        <v>1069</v>
      </c>
      <c r="C9" t="str">
        <f t="shared" si="0"/>
        <v>N</v>
      </c>
      <c r="D9" t="str">
        <f t="shared" si="1"/>
        <v>INSERT INTO CCD_STD_SVY_NAMES (STD_SVY_NAME, FINSS_ID, APP_SHOW_OPT_YN) VALUES ('Aleutian Islands/Bering Sea Killer Whale', 12, 'N');</v>
      </c>
      <c r="E9" t="e">
        <f t="shared" si="2"/>
        <v>#N/A</v>
      </c>
      <c r="F9" t="str">
        <f t="shared" si="3"/>
        <v>UPDATE CCD_STD_SVY_NAMES SET APP_SHOW_OPT_YN = 'N' where STD_SVY_NAME = 'Aleutian Islands/Bering Sea Killer Whale';</v>
      </c>
      <c r="S9">
        <v>2371</v>
      </c>
      <c r="T9" t="s">
        <v>1252</v>
      </c>
      <c r="U9">
        <v>775</v>
      </c>
    </row>
    <row r="10" spans="1:21" x14ac:dyDescent="0.25">
      <c r="A10">
        <v>949</v>
      </c>
      <c r="B10" t="s">
        <v>1070</v>
      </c>
      <c r="C10" t="str">
        <f t="shared" si="0"/>
        <v>N</v>
      </c>
      <c r="D10" t="str">
        <f t="shared" si="1"/>
        <v>INSERT INTO CCD_STD_SVY_NAMES (STD_SVY_NAME, FINSS_ID, APP_SHOW_OPT_YN) VALUES ('American Eel Fyke Net Survey (GADNR)', 949, 'N');</v>
      </c>
      <c r="E10" t="e">
        <f t="shared" si="2"/>
        <v>#N/A</v>
      </c>
      <c r="F10" t="str">
        <f t="shared" si="3"/>
        <v>UPDATE CCD_STD_SVY_NAMES SET APP_SHOW_OPT_YN = 'N' where STD_SVY_NAME = 'American Eel Fyke Net Survey (GADNR)';</v>
      </c>
      <c r="S10">
        <v>2388</v>
      </c>
      <c r="T10" t="s">
        <v>1269</v>
      </c>
      <c r="U10">
        <v>1108</v>
      </c>
    </row>
    <row r="11" spans="1:21" x14ac:dyDescent="0.25">
      <c r="A11">
        <v>950</v>
      </c>
      <c r="B11" t="s">
        <v>1071</v>
      </c>
      <c r="C11" t="str">
        <f t="shared" si="0"/>
        <v>N</v>
      </c>
      <c r="D11" t="str">
        <f t="shared" si="1"/>
        <v>INSERT INTO CCD_STD_SVY_NAMES (STD_SVY_NAME, FINSS_ID, APP_SHOW_OPT_YN) VALUES ('American Eel Fyke Net Survey (SCDNR)', 950, 'N');</v>
      </c>
      <c r="E11" t="e">
        <f t="shared" si="2"/>
        <v>#N/A</v>
      </c>
      <c r="F11" t="str">
        <f t="shared" si="3"/>
        <v>UPDATE CCD_STD_SVY_NAMES SET APP_SHOW_OPT_YN = 'N' where STD_SVY_NAME = 'American Eel Fyke Net Survey (SCDNR)';</v>
      </c>
      <c r="S11">
        <v>2429</v>
      </c>
      <c r="T11" t="s">
        <v>1310</v>
      </c>
      <c r="U11">
        <v>295</v>
      </c>
    </row>
    <row r="12" spans="1:21" x14ac:dyDescent="0.25">
      <c r="A12">
        <v>1431</v>
      </c>
      <c r="B12" t="s">
        <v>1072</v>
      </c>
      <c r="C12" t="str">
        <f t="shared" si="0"/>
        <v>N</v>
      </c>
      <c r="D12" t="str">
        <f t="shared" si="1"/>
        <v>INSERT INTO CCD_STD_SVY_NAMES (STD_SVY_NAME, FINSS_ID, APP_SHOW_OPT_YN) VALUES ('American Samoa Cetacean and Ecosystem Assessment Survey', 1431, 'N');</v>
      </c>
      <c r="E12" t="e">
        <f t="shared" si="2"/>
        <v>#N/A</v>
      </c>
      <c r="F12" t="str">
        <f t="shared" si="3"/>
        <v>UPDATE CCD_STD_SVY_NAMES SET APP_SHOW_OPT_YN = 'N' where STD_SVY_NAME = 'American Samoa Cetacean and Ecosystem Assessment Survey';</v>
      </c>
      <c r="S12">
        <v>2434</v>
      </c>
      <c r="T12" t="s">
        <v>1315</v>
      </c>
      <c r="U12">
        <v>1441</v>
      </c>
    </row>
    <row r="13" spans="1:21" x14ac:dyDescent="0.25">
      <c r="A13">
        <v>1425</v>
      </c>
      <c r="B13" t="s">
        <v>1073</v>
      </c>
      <c r="C13" t="str">
        <f t="shared" si="0"/>
        <v>N</v>
      </c>
      <c r="D13" t="str">
        <f t="shared" si="1"/>
        <v>INSERT INTO CCD_STD_SVY_NAMES (STD_SVY_NAME, FINSS_ID, APP_SHOW_OPT_YN) VALUES ('American Samoa Insular Bottomfish Survey', 1425, 'N');</v>
      </c>
      <c r="E13" t="e">
        <f t="shared" si="2"/>
        <v>#N/A</v>
      </c>
      <c r="F13" t="str">
        <f t="shared" si="3"/>
        <v>UPDATE CCD_STD_SVY_NAMES SET APP_SHOW_OPT_YN = 'N' where STD_SVY_NAME = 'American Samoa Insular Bottomfish Survey';</v>
      </c>
      <c r="S13">
        <v>2435</v>
      </c>
      <c r="T13" t="s">
        <v>1316</v>
      </c>
      <c r="U13">
        <v>1424</v>
      </c>
    </row>
    <row r="14" spans="1:21" x14ac:dyDescent="0.25">
      <c r="A14">
        <v>769</v>
      </c>
      <c r="B14" t="s">
        <v>1074</v>
      </c>
      <c r="C14" t="str">
        <f t="shared" si="0"/>
        <v>N</v>
      </c>
      <c r="D14" t="str">
        <f t="shared" si="1"/>
        <v>INSERT INTO CCD_STD_SVY_NAMES (STD_SVY_NAME, FINSS_ID, APP_SHOW_OPT_YN) VALUES ('American Samoa Insular Reef Fish Survey', 769, 'N');</v>
      </c>
      <c r="E14" t="e">
        <f t="shared" si="2"/>
        <v>#N/A</v>
      </c>
      <c r="F14" t="str">
        <f t="shared" si="3"/>
        <v>UPDATE CCD_STD_SVY_NAMES SET APP_SHOW_OPT_YN = 'N' where STD_SVY_NAME = 'American Samoa Insular Reef Fish Survey';</v>
      </c>
      <c r="S14">
        <v>2425</v>
      </c>
      <c r="T14" t="s">
        <v>1306</v>
      </c>
      <c r="U14">
        <v>764</v>
      </c>
    </row>
    <row r="15" spans="1:21" x14ac:dyDescent="0.25">
      <c r="A15">
        <v>2043</v>
      </c>
      <c r="B15" t="s">
        <v>1075</v>
      </c>
      <c r="C15" t="str">
        <f t="shared" si="0"/>
        <v>N</v>
      </c>
      <c r="D15" t="str">
        <f t="shared" si="1"/>
        <v>INSERT INTO CCD_STD_SVY_NAMES (STD_SVY_NAME, FINSS_ID, APP_SHOW_OPT_YN) VALUES ('American Samoa Life History Bio-sampling', 2043, 'N');</v>
      </c>
      <c r="E15" t="e">
        <f t="shared" si="2"/>
        <v>#N/A</v>
      </c>
      <c r="F15" t="str">
        <f t="shared" si="3"/>
        <v>UPDATE CCD_STD_SVY_NAMES SET APP_SHOW_OPT_YN = 'N' where STD_SVY_NAME = 'American Samoa Life History Bio-sampling';</v>
      </c>
    </row>
    <row r="16" spans="1:21" x14ac:dyDescent="0.25">
      <c r="A16">
        <v>1984</v>
      </c>
      <c r="B16" s="5" t="s">
        <v>1076</v>
      </c>
      <c r="C16" t="str">
        <f t="shared" si="0"/>
        <v>N</v>
      </c>
      <c r="D16" t="str">
        <f t="shared" si="1"/>
        <v>INSERT INTO CCD_STD_SVY_NAMES (STD_SVY_NAME, FINSS_ID, APP_SHOW_OPT_YN) VALUES ('American Samoa Ocean Acidification Process Cruise - National Coral Reef Conservation Program', 1984, 'N');</v>
      </c>
      <c r="E16" t="e">
        <f t="shared" si="2"/>
        <v>#N/A</v>
      </c>
      <c r="F16" t="str">
        <f t="shared" si="3"/>
        <v>UPDATE CCD_STD_SVY_NAMES SET APP_SHOW_OPT_YN = 'N' where STD_SVY_NAME = 'American Samoa Ocean Acidification Process Cruise - National Coral Reef Conservation Program';</v>
      </c>
    </row>
    <row r="17" spans="1:6" x14ac:dyDescent="0.25">
      <c r="A17">
        <v>1422</v>
      </c>
      <c r="B17" s="5" t="s">
        <v>1077</v>
      </c>
      <c r="C17" t="str">
        <f t="shared" si="0"/>
        <v>N</v>
      </c>
      <c r="D17" t="str">
        <f t="shared" si="1"/>
        <v>INSERT INTO CCD_STD_SVY_NAMES (STD_SVY_NAME, FINSS_ID, APP_SHOW_OPT_YN) VALUES ('American Samoa Reef Assessment and Monitoring Program (ASRAMP) - National Coral Reef Monitoring Program (NCRMP)', 1422, 'N');</v>
      </c>
      <c r="E17" t="e">
        <f t="shared" si="2"/>
        <v>#N/A</v>
      </c>
      <c r="F17" t="str">
        <f t="shared" si="3"/>
        <v>UPDATE CCD_STD_SVY_NAMES SET APP_SHOW_OPT_YN = 'N' where STD_SVY_NAME = 'American Samoa Reef Assessment and Monitoring Program (ASRAMP) - National Coral Reef Monitoring Program (NCRMP)';</v>
      </c>
    </row>
    <row r="18" spans="1:6" x14ac:dyDescent="0.25">
      <c r="A18">
        <v>951</v>
      </c>
      <c r="B18" t="s">
        <v>1078</v>
      </c>
      <c r="C18" t="str">
        <f t="shared" si="0"/>
        <v>N</v>
      </c>
      <c r="D18" t="str">
        <f t="shared" si="1"/>
        <v>INSERT INTO CCD_STD_SVY_NAMES (STD_SVY_NAME, FINSS_ID, APP_SHOW_OPT_YN) VALUES ('American Shad Drift Gillnet Survey (SCDRN)', 951, 'N');</v>
      </c>
      <c r="E18" t="e">
        <f t="shared" si="2"/>
        <v>#N/A</v>
      </c>
      <c r="F18" t="str">
        <f t="shared" si="3"/>
        <v>UPDATE CCD_STD_SVY_NAMES SET APP_SHOW_OPT_YN = 'N' where STD_SVY_NAME = 'American Shad Drift Gillnet Survey (SCDRN)';</v>
      </c>
    </row>
    <row r="19" spans="1:6" x14ac:dyDescent="0.25">
      <c r="A19">
        <v>1088</v>
      </c>
      <c r="B19" t="s">
        <v>1079</v>
      </c>
      <c r="C19" t="str">
        <f t="shared" si="0"/>
        <v>N</v>
      </c>
      <c r="D19" t="str">
        <f t="shared" si="1"/>
        <v>INSERT INTO CCD_STD_SVY_NAMES (STD_SVY_NAME, FINSS_ID, APP_SHOW_OPT_YN) VALUES ('Arctic Integrated Ecosystem Survey', 1088, 'N');</v>
      </c>
      <c r="E19" t="e">
        <f t="shared" si="2"/>
        <v>#N/A</v>
      </c>
      <c r="F19" t="str">
        <f t="shared" si="3"/>
        <v>UPDATE CCD_STD_SVY_NAMES SET APP_SHOW_OPT_YN = 'N' where STD_SVY_NAME = 'Arctic Integrated Ecosystem Survey';</v>
      </c>
    </row>
    <row r="20" spans="1:6" x14ac:dyDescent="0.25">
      <c r="A20">
        <v>2118</v>
      </c>
      <c r="B20" t="s">
        <v>1080</v>
      </c>
      <c r="C20" t="str">
        <f t="shared" si="0"/>
        <v>N</v>
      </c>
      <c r="D20" t="str">
        <f t="shared" si="1"/>
        <v>INSERT INTO CCD_STD_SVY_NAMES (STD_SVY_NAME, FINSS_ID, APP_SHOW_OPT_YN) VALUES ('Arctic Whale Ecology Study (ARCWEST)', 2118, 'N');</v>
      </c>
      <c r="E20" t="e">
        <f t="shared" si="2"/>
        <v>#N/A</v>
      </c>
      <c r="F20" t="str">
        <f t="shared" si="3"/>
        <v>UPDATE CCD_STD_SVY_NAMES SET APP_SHOW_OPT_YN = 'N' where STD_SVY_NAME = 'Arctic Whale Ecology Study (ARCWEST)';</v>
      </c>
    </row>
    <row r="21" spans="1:6" x14ac:dyDescent="0.25">
      <c r="A21">
        <v>1128</v>
      </c>
      <c r="B21" t="s">
        <v>1081</v>
      </c>
      <c r="C21" t="str">
        <f t="shared" si="0"/>
        <v>N</v>
      </c>
      <c r="D21" t="str">
        <f t="shared" si="1"/>
        <v>INSERT INTO CCD_STD_SVY_NAMES (STD_SVY_NAME, FINSS_ID, APP_SHOW_OPT_YN) VALUES ('Atlantic Herring Acoustic Survey', 1128, 'N');</v>
      </c>
      <c r="E21" t="e">
        <f t="shared" si="2"/>
        <v>#N/A</v>
      </c>
      <c r="F21" t="str">
        <f t="shared" si="3"/>
        <v>UPDATE CCD_STD_SVY_NAMES SET APP_SHOW_OPT_YN = 'N' where STD_SVY_NAME = 'Atlantic Herring Acoustic Survey';</v>
      </c>
    </row>
    <row r="22" spans="1:6" x14ac:dyDescent="0.25">
      <c r="A22">
        <v>1362</v>
      </c>
      <c r="B22" t="s">
        <v>1082</v>
      </c>
      <c r="C22" t="str">
        <f t="shared" si="0"/>
        <v>N</v>
      </c>
      <c r="D22" t="str">
        <f t="shared" si="1"/>
        <v>INSERT INTO CCD_STD_SVY_NAMES (STD_SVY_NAME, FINSS_ID, APP_SHOW_OPT_YN) VALUES ('Atlantic Herring Hydroacoustic_Fall', 1362, 'N');</v>
      </c>
      <c r="E22" t="e">
        <f t="shared" si="2"/>
        <v>#N/A</v>
      </c>
      <c r="F22" t="str">
        <f t="shared" si="3"/>
        <v>UPDATE CCD_STD_SVY_NAMES SET APP_SHOW_OPT_YN = 'N' where STD_SVY_NAME = 'Atlantic Herring Hydroacoustic_Fall';</v>
      </c>
    </row>
    <row r="23" spans="1:6" x14ac:dyDescent="0.25">
      <c r="A23">
        <v>745</v>
      </c>
      <c r="B23" t="s">
        <v>1083</v>
      </c>
      <c r="C23" t="str">
        <f t="shared" si="0"/>
        <v>N</v>
      </c>
      <c r="D23" t="str">
        <f t="shared" si="1"/>
        <v>INSERT INTO CCD_STD_SVY_NAMES (STD_SVY_NAME, FINSS_ID, APP_SHOW_OPT_YN) VALUES ('Atlantic Marine Assessment Program for Protected Species (AMAPPS) Cetacean and Turtle Abundance', 745, 'N');</v>
      </c>
      <c r="E23" t="e">
        <f t="shared" si="2"/>
        <v>#N/A</v>
      </c>
      <c r="F23" t="str">
        <f t="shared" si="3"/>
        <v>UPDATE CCD_STD_SVY_NAMES SET APP_SHOW_OPT_YN = 'N' where STD_SVY_NAME = 'Atlantic Marine Assessment Program for Protected Species (AMAPPS) Cetacean and Turtle Abundance';</v>
      </c>
    </row>
    <row r="24" spans="1:6" x14ac:dyDescent="0.25">
      <c r="A24">
        <v>127</v>
      </c>
      <c r="B24" t="s">
        <v>1084</v>
      </c>
      <c r="C24" t="str">
        <f t="shared" si="0"/>
        <v>N</v>
      </c>
      <c r="D24" t="str">
        <f t="shared" si="1"/>
        <v>INSERT INTO CCD_STD_SVY_NAMES (STD_SVY_NAME, FINSS_ID, APP_SHOW_OPT_YN) VALUES ('Atlantic Striped Bass Tagging Bottom Trawl Survey (USFWS)', 127, 'N');</v>
      </c>
      <c r="E24" t="e">
        <f t="shared" si="2"/>
        <v>#N/A</v>
      </c>
      <c r="F24" t="str">
        <f t="shared" si="3"/>
        <v>UPDATE CCD_STD_SVY_NAMES SET APP_SHOW_OPT_YN = 'N' where STD_SVY_NAME = 'Atlantic Striped Bass Tagging Bottom Trawl Survey (USFWS)';</v>
      </c>
    </row>
    <row r="25" spans="1:6" x14ac:dyDescent="0.25">
      <c r="A25">
        <v>83</v>
      </c>
      <c r="B25" t="s">
        <v>1085</v>
      </c>
      <c r="C25" t="str">
        <f t="shared" si="0"/>
        <v>N</v>
      </c>
      <c r="D25" t="str">
        <f t="shared" si="1"/>
        <v>INSERT INTO CCD_STD_SVY_NAMES (STD_SVY_NAME, FINSS_ID, APP_SHOW_OPT_YN) VALUES ('Atlantic Surf Clam &amp;amp; Ocean Quahog Dredge', 83, 'N');</v>
      </c>
      <c r="E25" t="e">
        <f t="shared" si="2"/>
        <v>#N/A</v>
      </c>
      <c r="F25" t="str">
        <f t="shared" si="3"/>
        <v>UPDATE CCD_STD_SVY_NAMES SET APP_SHOW_OPT_YN = 'N' where STD_SVY_NAME = 'Atlantic Surf Clam &amp;amp; Ocean Quahog Dredge';</v>
      </c>
    </row>
    <row r="26" spans="1:6" x14ac:dyDescent="0.25">
      <c r="A26">
        <v>1407</v>
      </c>
      <c r="B26" t="s">
        <v>1086</v>
      </c>
      <c r="C26" t="str">
        <f t="shared" si="0"/>
        <v>N</v>
      </c>
      <c r="D26" t="str">
        <f t="shared" si="1"/>
        <v>INSERT INTO CCD_STD_SVY_NAMES (STD_SVY_NAME, FINSS_ID, APP_SHOW_OPT_YN) VALUES ('BASIS Northern Bering Sea', 1407, 'N');</v>
      </c>
      <c r="E26" t="e">
        <f t="shared" si="2"/>
        <v>#N/A</v>
      </c>
      <c r="F26" t="str">
        <f t="shared" si="3"/>
        <v>UPDATE CCD_STD_SVY_NAMES SET APP_SHOW_OPT_YN = 'N' where STD_SVY_NAME = 'BASIS Northern Bering Sea';</v>
      </c>
    </row>
    <row r="27" spans="1:6" x14ac:dyDescent="0.25">
      <c r="A27">
        <v>2120</v>
      </c>
      <c r="B27" t="s">
        <v>1087</v>
      </c>
      <c r="C27" t="str">
        <f t="shared" si="0"/>
        <v>N</v>
      </c>
      <c r="D27" t="str">
        <f t="shared" si="1"/>
        <v>INSERT INTO CCD_STD_SVY_NAMES (STD_SVY_NAME, FINSS_ID, APP_SHOW_OPT_YN) VALUES ('BASIS/FOCI Southeastern  Bering Sea', 2120, 'N');</v>
      </c>
      <c r="E27" t="e">
        <f t="shared" si="2"/>
        <v>#N/A</v>
      </c>
      <c r="F27" t="str">
        <f t="shared" si="3"/>
        <v>UPDATE CCD_STD_SVY_NAMES SET APP_SHOW_OPT_YN = 'N' where STD_SVY_NAME = 'BASIS/FOCI Southeastern  Bering Sea';</v>
      </c>
    </row>
    <row r="28" spans="1:6" x14ac:dyDescent="0.25">
      <c r="A28">
        <v>15</v>
      </c>
      <c r="B28" t="s">
        <v>1088</v>
      </c>
      <c r="C28" t="str">
        <f t="shared" si="0"/>
        <v>N</v>
      </c>
      <c r="D28" t="str">
        <f t="shared" si="1"/>
        <v>INSERT INTO CCD_STD_SVY_NAMES (STD_SVY_NAME, FINSS_ID, APP_SHOW_OPT_YN) VALUES ('BASIS_Fall', 15, 'N');</v>
      </c>
      <c r="E28" t="e">
        <f t="shared" si="2"/>
        <v>#N/A</v>
      </c>
      <c r="F28" t="str">
        <f t="shared" si="3"/>
        <v>UPDATE CCD_STD_SVY_NAMES SET APP_SHOW_OPT_YN = 'N' where STD_SVY_NAME = 'BASIS_Fall';</v>
      </c>
    </row>
    <row r="29" spans="1:6" x14ac:dyDescent="0.25">
      <c r="A29">
        <v>2971</v>
      </c>
      <c r="B29" t="s">
        <v>1089</v>
      </c>
      <c r="C29" t="str">
        <f t="shared" si="0"/>
        <v>N</v>
      </c>
      <c r="D29" t="str">
        <f t="shared" si="1"/>
        <v>INSERT INTO CCD_STD_SVY_NAMES (STD_SVY_NAME, FINSS_ID, APP_SHOW_OPT_YN) VALUES ('BFISH', 2971, 'N');</v>
      </c>
      <c r="E29" t="e">
        <f t="shared" si="2"/>
        <v>#N/A</v>
      </c>
      <c r="F29" t="str">
        <f t="shared" si="3"/>
        <v>UPDATE CCD_STD_SVY_NAMES SET APP_SHOW_OPT_YN = 'N' where STD_SVY_NAME = 'BFISH';</v>
      </c>
    </row>
    <row r="30" spans="1:6" x14ac:dyDescent="0.25">
      <c r="A30">
        <v>2607</v>
      </c>
      <c r="B30" t="s">
        <v>1090</v>
      </c>
      <c r="C30" t="str">
        <f t="shared" si="0"/>
        <v>N</v>
      </c>
      <c r="D30" t="str">
        <f t="shared" si="1"/>
        <v>INSERT INTO CCD_STD_SVY_NAMES (STD_SVY_NAME, FINSS_ID, APP_SHOW_OPT_YN) VALUES ('BRD Testing', 2607, 'N');</v>
      </c>
      <c r="E30" t="e">
        <f t="shared" si="2"/>
        <v>#N/A</v>
      </c>
      <c r="F30" t="str">
        <f t="shared" si="3"/>
        <v>UPDATE CCD_STD_SVY_NAMES SET APP_SHOW_OPT_YN = 'N' where STD_SVY_NAME = 'BRD Testing';</v>
      </c>
    </row>
    <row r="31" spans="1:6" x14ac:dyDescent="0.25">
      <c r="A31">
        <v>954</v>
      </c>
      <c r="B31" t="s">
        <v>1091</v>
      </c>
      <c r="C31" t="str">
        <f t="shared" si="0"/>
        <v>N</v>
      </c>
      <c r="D31" t="str">
        <f t="shared" si="1"/>
        <v>INSERT INTO CCD_STD_SVY_NAMES (STD_SVY_NAME, FINSS_ID, APP_SHOW_OPT_YN) VALUES ('Beaufort Bridgenet Plankton Survey', 954, 'N');</v>
      </c>
      <c r="E31" t="e">
        <f t="shared" si="2"/>
        <v>#N/A</v>
      </c>
      <c r="F31" t="str">
        <f t="shared" si="3"/>
        <v>UPDATE CCD_STD_SVY_NAMES SET APP_SHOW_OPT_YN = 'N' where STD_SVY_NAME = 'Beaufort Bridgenet Plankton Survey';</v>
      </c>
    </row>
    <row r="32" spans="1:6" x14ac:dyDescent="0.25">
      <c r="A32">
        <v>1764</v>
      </c>
      <c r="B32" t="s">
        <v>1092</v>
      </c>
      <c r="C32" t="str">
        <f t="shared" si="0"/>
        <v>N</v>
      </c>
      <c r="D32" t="str">
        <f t="shared" si="1"/>
        <v>INSERT INTO CCD_STD_SVY_NAMES (STD_SVY_NAME, FINSS_ID, APP_SHOW_OPT_YN) VALUES ('Benthic Habitat characterization and mapping', 1764, 'N');</v>
      </c>
      <c r="E32" t="e">
        <f t="shared" si="2"/>
        <v>#N/A</v>
      </c>
      <c r="F32" t="str">
        <f t="shared" si="3"/>
        <v>UPDATE CCD_STD_SVY_NAMES SET APP_SHOW_OPT_YN = 'N' where STD_SVY_NAME = 'Benthic Habitat characterization and mapping';</v>
      </c>
    </row>
    <row r="33" spans="1:6" x14ac:dyDescent="0.25">
      <c r="A33">
        <v>45</v>
      </c>
      <c r="B33" t="s">
        <v>1093</v>
      </c>
      <c r="C33" t="str">
        <f t="shared" si="0"/>
        <v>N</v>
      </c>
      <c r="D33" t="str">
        <f t="shared" si="1"/>
        <v>INSERT INTO CCD_STD_SVY_NAMES (STD_SVY_NAME, FINSS_ID, APP_SHOW_OPT_YN) VALUES ('Bering Sea Biennial Walleye Pollock Accoustic_Summer', 45, 'N');</v>
      </c>
      <c r="E33" t="e">
        <f t="shared" si="2"/>
        <v>#N/A</v>
      </c>
      <c r="F33" t="str">
        <f t="shared" si="3"/>
        <v>UPDATE CCD_STD_SVY_NAMES SET APP_SHOW_OPT_YN = 'N' where STD_SVY_NAME = 'Bering Sea Biennial Walleye Pollock Accoustic_Summer';</v>
      </c>
    </row>
    <row r="34" spans="1:6" x14ac:dyDescent="0.25">
      <c r="A34">
        <v>347</v>
      </c>
      <c r="B34" t="s">
        <v>1094</v>
      </c>
      <c r="C34" t="str">
        <f t="shared" si="0"/>
        <v>N</v>
      </c>
      <c r="D34" t="str">
        <f t="shared" si="1"/>
        <v>INSERT INTO CCD_STD_SVY_NAMES (STD_SVY_NAME, FINSS_ID, APP_SHOW_OPT_YN) VALUES ('Bering Sea Eco-FOCI  Ichthyoplankton_Spring', 347, 'N');</v>
      </c>
      <c r="E34" t="e">
        <f t="shared" si="2"/>
        <v>#N/A</v>
      </c>
      <c r="F34" t="str">
        <f t="shared" si="3"/>
        <v>UPDATE CCD_STD_SVY_NAMES SET APP_SHOW_OPT_YN = 'N' where STD_SVY_NAME = 'Bering Sea Eco-FOCI  Ichthyoplankton_Spring';</v>
      </c>
    </row>
    <row r="35" spans="1:6" x14ac:dyDescent="0.25">
      <c r="A35">
        <v>2189</v>
      </c>
      <c r="B35" t="s">
        <v>1095</v>
      </c>
      <c r="C35" t="str">
        <f t="shared" si="0"/>
        <v>N</v>
      </c>
      <c r="D35" t="str">
        <f t="shared" si="1"/>
        <v>INSERT INTO CCD_STD_SVY_NAMES (STD_SVY_NAME, FINSS_ID, APP_SHOW_OPT_YN) VALUES ('Bering Sea Moorings and Zooplankton Survey_Spring (PMEL)', 2189, 'N');</v>
      </c>
      <c r="E35" t="e">
        <f t="shared" si="2"/>
        <v>#N/A</v>
      </c>
      <c r="F35" t="str">
        <f t="shared" si="3"/>
        <v>UPDATE CCD_STD_SVY_NAMES SET APP_SHOW_OPT_YN = 'N' where STD_SVY_NAME = 'Bering Sea Moorings and Zooplankton Survey_Spring (PMEL)';</v>
      </c>
    </row>
    <row r="36" spans="1:6" x14ac:dyDescent="0.25">
      <c r="A36">
        <v>1402</v>
      </c>
      <c r="B36" t="s">
        <v>1096</v>
      </c>
      <c r="C36" t="str">
        <f t="shared" si="0"/>
        <v>N</v>
      </c>
      <c r="D36" t="str">
        <f t="shared" si="1"/>
        <v>INSERT INTO CCD_STD_SVY_NAMES (STD_SVY_NAME, FINSS_ID, APP_SHOW_OPT_YN) VALUES ('Bering Sea Shelf FISHPAC Essential Fish Habitat Mapping', 1402, 'N');</v>
      </c>
      <c r="E36" t="e">
        <f t="shared" si="2"/>
        <v>#N/A</v>
      </c>
      <c r="F36" t="str">
        <f t="shared" si="3"/>
        <v>UPDATE CCD_STD_SVY_NAMES SET APP_SHOW_OPT_YN = 'N' where STD_SVY_NAME = 'Bering Sea Shelf FISHPAC Essential Fish Habitat Mapping';</v>
      </c>
    </row>
    <row r="37" spans="1:6" x14ac:dyDescent="0.25">
      <c r="A37">
        <v>1403</v>
      </c>
      <c r="B37" t="s">
        <v>1097</v>
      </c>
      <c r="C37" t="str">
        <f t="shared" si="0"/>
        <v>N</v>
      </c>
      <c r="D37" t="str">
        <f t="shared" si="1"/>
        <v>INSERT INTO CCD_STD_SVY_NAMES (STD_SVY_NAME, FINSS_ID, APP_SHOW_OPT_YN) VALUES ('Bering-Chukchi CAEP Sea Large Whale', 1403, 'N');</v>
      </c>
      <c r="E37" t="e">
        <f t="shared" si="2"/>
        <v>#N/A</v>
      </c>
      <c r="F37" t="str">
        <f t="shared" si="3"/>
        <v>UPDATE CCD_STD_SVY_NAMES SET APP_SHOW_OPT_YN = 'N' where STD_SVY_NAME = 'Bering-Chukchi CAEP Sea Large Whale';</v>
      </c>
    </row>
    <row r="38" spans="1:6" x14ac:dyDescent="0.25">
      <c r="A38">
        <v>965</v>
      </c>
      <c r="B38" t="s">
        <v>1098</v>
      </c>
      <c r="C38" t="str">
        <f t="shared" si="0"/>
        <v>N</v>
      </c>
      <c r="D38" t="str">
        <f t="shared" si="1"/>
        <v>INSERT INTO CCD_STD_SVY_NAMES (STD_SVY_NAME, FINSS_ID, APP_SHOW_OPT_YN) VALUES ('Biloxi Bay Beam Trawl Survey (MDMR)', 965, 'N');</v>
      </c>
      <c r="E38" t="e">
        <f t="shared" si="2"/>
        <v>#N/A</v>
      </c>
      <c r="F38" t="str">
        <f t="shared" si="3"/>
        <v>UPDATE CCD_STD_SVY_NAMES SET APP_SHOW_OPT_YN = 'N' where STD_SVY_NAME = 'Biloxi Bay Beam Trawl Survey (MDMR)';</v>
      </c>
    </row>
    <row r="39" spans="1:6" x14ac:dyDescent="0.25">
      <c r="A39">
        <v>966</v>
      </c>
      <c r="B39" t="s">
        <v>1099</v>
      </c>
      <c r="C39" t="str">
        <f t="shared" si="0"/>
        <v>N</v>
      </c>
      <c r="D39" t="str">
        <f t="shared" si="1"/>
        <v>INSERT INTO CCD_STD_SVY_NAMES (STD_SVY_NAME, FINSS_ID, APP_SHOW_OPT_YN) VALUES ('Biloxi Bay Seine Survey (MDMR)', 966, 'N');</v>
      </c>
      <c r="E39" t="e">
        <f t="shared" si="2"/>
        <v>#N/A</v>
      </c>
      <c r="F39" t="str">
        <f t="shared" si="3"/>
        <v>UPDATE CCD_STD_SVY_NAMES SET APP_SHOW_OPT_YN = 'N' where STD_SVY_NAME = 'Biloxi Bay Seine Survey (MDMR)';</v>
      </c>
    </row>
    <row r="40" spans="1:6" x14ac:dyDescent="0.25">
      <c r="A40">
        <v>1744</v>
      </c>
      <c r="B40" t="s">
        <v>1100</v>
      </c>
      <c r="C40" t="str">
        <f t="shared" si="0"/>
        <v>N</v>
      </c>
      <c r="D40" t="str">
        <f t="shared" si="1"/>
        <v>INSERT INTO CCD_STD_SVY_NAMES (STD_SVY_NAME, FINSS_ID, APP_SHOW_OPT_YN) VALUES ('Bluefin Tuna Slope Sea Longline Survey', 1744, 'N');</v>
      </c>
      <c r="E40" t="e">
        <f t="shared" si="2"/>
        <v>#N/A</v>
      </c>
      <c r="F40" t="str">
        <f t="shared" si="3"/>
        <v>UPDATE CCD_STD_SVY_NAMES SET APP_SHOW_OPT_YN = 'N' where STD_SVY_NAME = 'Bluefin Tuna Slope Sea Longline Survey';</v>
      </c>
    </row>
    <row r="41" spans="1:6" x14ac:dyDescent="0.25">
      <c r="A41">
        <v>1745</v>
      </c>
      <c r="B41" t="s">
        <v>1101</v>
      </c>
      <c r="C41" t="str">
        <f t="shared" si="0"/>
        <v>N</v>
      </c>
      <c r="D41" t="str">
        <f t="shared" si="1"/>
        <v>INSERT INTO CCD_STD_SVY_NAMES (STD_SVY_NAME, FINSS_ID, APP_SHOW_OPT_YN) VALUES ('Bluefin Tuna Slope Sea Survey', 1745, 'N');</v>
      </c>
      <c r="E41" t="e">
        <f t="shared" si="2"/>
        <v>#N/A</v>
      </c>
      <c r="F41" t="str">
        <f t="shared" si="3"/>
        <v>UPDATE CCD_STD_SVY_NAMES SET APP_SHOW_OPT_YN = 'N' where STD_SVY_NAME = 'Bluefin Tuna Slope Sea Survey';</v>
      </c>
    </row>
    <row r="42" spans="1:6" x14ac:dyDescent="0.25">
      <c r="A42">
        <v>1404</v>
      </c>
      <c r="B42" t="s">
        <v>1102</v>
      </c>
      <c r="C42" t="str">
        <f t="shared" si="0"/>
        <v>N</v>
      </c>
      <c r="D42" t="str">
        <f t="shared" si="1"/>
        <v>INSERT INTO CCD_STD_SVY_NAMES (STD_SVY_NAME, FINSS_ID, APP_SHOW_OPT_YN) VALUES ('Bogoslof Island Northern fur Seal (AEPNFS) Population', 1404, 'N');</v>
      </c>
      <c r="E42" t="e">
        <f t="shared" si="2"/>
        <v>#N/A</v>
      </c>
      <c r="F42" t="str">
        <f t="shared" si="3"/>
        <v>UPDATE CCD_STD_SVY_NAMES SET APP_SHOW_OPT_YN = 'N' where STD_SVY_NAME = 'Bogoslof Island Northern fur Seal (AEPNFS) Population';</v>
      </c>
    </row>
    <row r="43" spans="1:6" x14ac:dyDescent="0.25">
      <c r="A43">
        <v>81</v>
      </c>
      <c r="B43" t="s">
        <v>1103</v>
      </c>
      <c r="C43" t="str">
        <f t="shared" si="0"/>
        <v>N</v>
      </c>
      <c r="D43" t="str">
        <f t="shared" si="1"/>
        <v>INSERT INTO CCD_STD_SVY_NAMES (STD_SVY_NAME, FINSS_ID, APP_SHOW_OPT_YN) VALUES ('Bottom Trawl Survey_Fall', 81, 'N');</v>
      </c>
      <c r="E43" t="e">
        <f t="shared" si="2"/>
        <v>#N/A</v>
      </c>
      <c r="F43" t="str">
        <f t="shared" si="3"/>
        <v>UPDATE CCD_STD_SVY_NAMES SET APP_SHOW_OPT_YN = 'N' where STD_SVY_NAME = 'Bottom Trawl Survey_Fall';</v>
      </c>
    </row>
    <row r="44" spans="1:6" x14ac:dyDescent="0.25">
      <c r="A44">
        <v>82</v>
      </c>
      <c r="B44" t="s">
        <v>1104</v>
      </c>
      <c r="C44" t="str">
        <f t="shared" si="0"/>
        <v>N</v>
      </c>
      <c r="D44" t="str">
        <f t="shared" si="1"/>
        <v>INSERT INTO CCD_STD_SVY_NAMES (STD_SVY_NAME, FINSS_ID, APP_SHOW_OPT_YN) VALUES ('Bottom Trawl Survey_Spring', 82, 'N');</v>
      </c>
      <c r="E44" t="e">
        <f t="shared" si="2"/>
        <v>#N/A</v>
      </c>
      <c r="F44" t="str">
        <f t="shared" si="3"/>
        <v>UPDATE CCD_STD_SVY_NAMES SET APP_SHOW_OPT_YN = 'N' where STD_SVY_NAME = 'Bottom Trawl Survey_Spring';</v>
      </c>
    </row>
    <row r="45" spans="1:6" x14ac:dyDescent="0.25">
      <c r="A45">
        <v>520</v>
      </c>
      <c r="B45" t="s">
        <v>1105</v>
      </c>
      <c r="C45" t="str">
        <f t="shared" si="0"/>
        <v>N</v>
      </c>
      <c r="D45" t="str">
        <f t="shared" si="1"/>
        <v>INSERT INTO CCD_STD_SVY_NAMES (STD_SVY_NAME, FINSS_ID, APP_SHOW_OPT_YN) VALUES ('Bottom Trawl Survey_Winter', 520, 'N');</v>
      </c>
      <c r="E45" t="e">
        <f t="shared" si="2"/>
        <v>#N/A</v>
      </c>
      <c r="F45" t="str">
        <f t="shared" si="3"/>
        <v>UPDATE CCD_STD_SVY_NAMES SET APP_SHOW_OPT_YN = 'N' where STD_SVY_NAME = 'Bottom Trawl Survey_Winter';</v>
      </c>
    </row>
    <row r="46" spans="1:6" x14ac:dyDescent="0.25">
      <c r="A46">
        <v>782</v>
      </c>
      <c r="B46" t="s">
        <v>1106</v>
      </c>
      <c r="C46" t="str">
        <f t="shared" si="0"/>
        <v>N</v>
      </c>
      <c r="D46" t="str">
        <f t="shared" si="1"/>
        <v>INSERT INTO CCD_STD_SVY_NAMES (STD_SVY_NAME, FINSS_ID, APP_SHOW_OPT_YN) VALUES ('COASTSPAN (state)', 782, 'N');</v>
      </c>
      <c r="E46" t="e">
        <f t="shared" si="2"/>
        <v>#N/A</v>
      </c>
      <c r="F46" t="str">
        <f t="shared" si="3"/>
        <v>UPDATE CCD_STD_SVY_NAMES SET APP_SHOW_OPT_YN = 'N' where STD_SVY_NAME = 'COASTSPAN (state)';</v>
      </c>
    </row>
    <row r="47" spans="1:6" x14ac:dyDescent="0.25">
      <c r="A47">
        <v>63</v>
      </c>
      <c r="B47" t="s">
        <v>1107</v>
      </c>
      <c r="C47" t="str">
        <f t="shared" si="0"/>
        <v>N</v>
      </c>
      <c r="D47" t="str">
        <f t="shared" si="1"/>
        <v>INSERT INTO CCD_STD_SVY_NAMES (STD_SVY_NAME, FINSS_ID, APP_SHOW_OPT_YN) VALUES ('COOPERATIVE RESEARCH SURVEY - GEAR SELECTIVITY STUDY', 63, 'N');</v>
      </c>
      <c r="E47" t="e">
        <f t="shared" si="2"/>
        <v>#N/A</v>
      </c>
      <c r="F47" t="str">
        <f t="shared" si="3"/>
        <v>UPDATE CCD_STD_SVY_NAMES SET APP_SHOW_OPT_YN = 'N' where STD_SVY_NAME = 'COOPERATIVE RESEARCH SURVEY - GEAR SELECTIVITY STUDY';</v>
      </c>
    </row>
    <row r="48" spans="1:6" x14ac:dyDescent="0.25">
      <c r="A48">
        <v>64</v>
      </c>
      <c r="B48" t="s">
        <v>1108</v>
      </c>
      <c r="C48" t="str">
        <f t="shared" si="0"/>
        <v>N</v>
      </c>
      <c r="D48" t="str">
        <f t="shared" si="1"/>
        <v>INSERT INTO CCD_STD_SVY_NAMES (STD_SVY_NAME, FINSS_ID, APP_SHOW_OPT_YN) VALUES ('COOPERATIVE RESEARCH SURVEY - GOOSEFISH', 64, 'N');</v>
      </c>
      <c r="E48" t="e">
        <f t="shared" si="2"/>
        <v>#N/A</v>
      </c>
      <c r="F48" t="str">
        <f t="shared" si="3"/>
        <v>UPDATE CCD_STD_SVY_NAMES SET APP_SHOW_OPT_YN = 'N' where STD_SVY_NAME = 'COOPERATIVE RESEARCH SURVEY - GOOSEFISH';</v>
      </c>
    </row>
    <row r="49" spans="1:6" x14ac:dyDescent="0.25">
      <c r="A49">
        <v>65</v>
      </c>
      <c r="B49" t="s">
        <v>1109</v>
      </c>
      <c r="C49" t="str">
        <f t="shared" si="0"/>
        <v>N</v>
      </c>
      <c r="D49" t="str">
        <f t="shared" si="1"/>
        <v>INSERT INTO CCD_STD_SVY_NAMES (STD_SVY_NAME, FINSS_ID, APP_SHOW_OPT_YN) VALUES ('COOPERATIVE RESEARCH SURVEY - IBS COD', 65, 'N');</v>
      </c>
      <c r="E49" t="e">
        <f t="shared" si="2"/>
        <v>#N/A</v>
      </c>
      <c r="F49" t="str">
        <f t="shared" si="3"/>
        <v>UPDATE CCD_STD_SVY_NAMES SET APP_SHOW_OPT_YN = 'N' where STD_SVY_NAME = 'COOPERATIVE RESEARCH SURVEY - IBS COD';</v>
      </c>
    </row>
    <row r="50" spans="1:6" x14ac:dyDescent="0.25">
      <c r="A50">
        <v>66</v>
      </c>
      <c r="B50" t="s">
        <v>1110</v>
      </c>
      <c r="C50" t="str">
        <f t="shared" si="0"/>
        <v>N</v>
      </c>
      <c r="D50" t="str">
        <f t="shared" si="1"/>
        <v>INSERT INTO CCD_STD_SVY_NAMES (STD_SVY_NAME, FINSS_ID, APP_SHOW_OPT_YN) VALUES ('COOPERATIVE RESEARCH SURVEY - IBS YELLOWTAIL', 66, 'N');</v>
      </c>
      <c r="E50" t="e">
        <f t="shared" si="2"/>
        <v>#N/A</v>
      </c>
      <c r="F50" t="str">
        <f t="shared" si="3"/>
        <v>UPDATE CCD_STD_SVY_NAMES SET APP_SHOW_OPT_YN = 'N' where STD_SVY_NAME = 'COOPERATIVE RESEARCH SURVEY - IBS YELLOWTAIL';</v>
      </c>
    </row>
    <row r="51" spans="1:6" x14ac:dyDescent="0.25">
      <c r="A51">
        <v>548</v>
      </c>
      <c r="B51" t="s">
        <v>1111</v>
      </c>
      <c r="C51" t="str">
        <f t="shared" si="0"/>
        <v>N</v>
      </c>
      <c r="D51" t="str">
        <f t="shared" si="1"/>
        <v>INSERT INTO CCD_STD_SVY_NAMES (STD_SVY_NAME, FINSS_ID, APP_SHOW_OPT_YN) VALUES ('COOPERATIVE RESEARCH SURVEY - PAIR TRAWL', 548, 'N');</v>
      </c>
      <c r="E51" t="e">
        <f t="shared" si="2"/>
        <v>#N/A</v>
      </c>
      <c r="F51" t="str">
        <f t="shared" si="3"/>
        <v>UPDATE CCD_STD_SVY_NAMES SET APP_SHOW_OPT_YN = 'N' where STD_SVY_NAME = 'COOPERATIVE RESEARCH SURVEY - PAIR TRAWL';</v>
      </c>
    </row>
    <row r="52" spans="1:6" x14ac:dyDescent="0.25">
      <c r="A52">
        <v>67</v>
      </c>
      <c r="B52" t="s">
        <v>1112</v>
      </c>
      <c r="C52" t="str">
        <f t="shared" si="0"/>
        <v>N</v>
      </c>
      <c r="D52" t="str">
        <f t="shared" si="1"/>
        <v>INSERT INTO CCD_STD_SVY_NAMES (STD_SVY_NAME, FINSS_ID, APP_SHOW_OPT_YN) VALUES ('COOPERATIVE RESEARCH SURVEY - SURFCLAM/QUAHOG', 67, 'N');</v>
      </c>
      <c r="E52" t="e">
        <f t="shared" si="2"/>
        <v>#N/A</v>
      </c>
      <c r="F52" t="str">
        <f t="shared" si="3"/>
        <v>UPDATE CCD_STD_SVY_NAMES SET APP_SHOW_OPT_YN = 'N' where STD_SVY_NAME = 'COOPERATIVE RESEARCH SURVEY - SURFCLAM/QUAHOG';</v>
      </c>
    </row>
    <row r="53" spans="1:6" x14ac:dyDescent="0.25">
      <c r="A53">
        <v>549</v>
      </c>
      <c r="B53" t="s">
        <v>1113</v>
      </c>
      <c r="C53" t="str">
        <f t="shared" si="0"/>
        <v>N</v>
      </c>
      <c r="D53" t="str">
        <f t="shared" si="1"/>
        <v>INSERT INTO CCD_STD_SVY_NAMES (STD_SVY_NAME, FINSS_ID, APP_SHOW_OPT_YN) VALUES ('COOPERATIVE RESEARCH SURVEY - TWIN TRAWL', 549, 'N');</v>
      </c>
      <c r="E53" t="e">
        <f t="shared" si="2"/>
        <v>#N/A</v>
      </c>
      <c r="F53" t="str">
        <f t="shared" si="3"/>
        <v>UPDATE CCD_STD_SVY_NAMES SET APP_SHOW_OPT_YN = 'N' where STD_SVY_NAME = 'COOPERATIVE RESEARCH SURVEY - TWIN TRAWL';</v>
      </c>
    </row>
    <row r="54" spans="1:6" x14ac:dyDescent="0.25">
      <c r="A54">
        <v>157</v>
      </c>
      <c r="B54" t="s">
        <v>1114</v>
      </c>
      <c r="C54" t="str">
        <f t="shared" si="0"/>
        <v>N</v>
      </c>
      <c r="D54" t="str">
        <f t="shared" si="1"/>
        <v>INSERT INTO CCD_STD_SVY_NAMES (STD_SVY_NAME, FINSS_ID, APP_SHOW_OPT_YN) VALUES ('CalCOFI/Sardine (Southern Portion)_Spring', 157, 'N');</v>
      </c>
      <c r="E54" t="e">
        <f t="shared" si="2"/>
        <v>#N/A</v>
      </c>
      <c r="F54" t="str">
        <f t="shared" si="3"/>
        <v>UPDATE CCD_STD_SVY_NAMES SET APP_SHOW_OPT_YN = 'N' where STD_SVY_NAME = 'CalCOFI/Sardine (Southern Portion)_Spring';</v>
      </c>
    </row>
    <row r="55" spans="1:6" x14ac:dyDescent="0.25">
      <c r="A55">
        <v>158</v>
      </c>
      <c r="B55" t="s">
        <v>1115</v>
      </c>
      <c r="C55" t="str">
        <f t="shared" si="0"/>
        <v>N</v>
      </c>
      <c r="D55" t="str">
        <f t="shared" si="1"/>
        <v>INSERT INTO CCD_STD_SVY_NAMES (STD_SVY_NAME, FINSS_ID, APP_SHOW_OPT_YN) VALUES ('CalCOFI_Fall', 158, 'N');</v>
      </c>
      <c r="E55" t="e">
        <f t="shared" si="2"/>
        <v>#N/A</v>
      </c>
      <c r="F55" t="str">
        <f t="shared" si="3"/>
        <v>UPDATE CCD_STD_SVY_NAMES SET APP_SHOW_OPT_YN = 'N' where STD_SVY_NAME = 'CalCOFI_Fall';</v>
      </c>
    </row>
    <row r="56" spans="1:6" x14ac:dyDescent="0.25">
      <c r="A56">
        <v>159</v>
      </c>
      <c r="B56" t="s">
        <v>1116</v>
      </c>
      <c r="C56" t="str">
        <f t="shared" si="0"/>
        <v>N</v>
      </c>
      <c r="D56" t="str">
        <f t="shared" si="1"/>
        <v>INSERT INTO CCD_STD_SVY_NAMES (STD_SVY_NAME, FINSS_ID, APP_SHOW_OPT_YN) VALUES ('CalCOFI_Spring', 159, 'N');</v>
      </c>
      <c r="E56" t="e">
        <f t="shared" si="2"/>
        <v>#N/A</v>
      </c>
      <c r="F56" t="str">
        <f t="shared" si="3"/>
        <v>UPDATE CCD_STD_SVY_NAMES SET APP_SHOW_OPT_YN = 'N' where STD_SVY_NAME = 'CalCOFI_Spring';</v>
      </c>
    </row>
    <row r="57" spans="1:6" x14ac:dyDescent="0.25">
      <c r="A57">
        <v>160</v>
      </c>
      <c r="B57" t="s">
        <v>1117</v>
      </c>
      <c r="C57" t="str">
        <f t="shared" si="0"/>
        <v>N</v>
      </c>
      <c r="D57" t="str">
        <f t="shared" si="1"/>
        <v>INSERT INTO CCD_STD_SVY_NAMES (STD_SVY_NAME, FINSS_ID, APP_SHOW_OPT_YN) VALUES ('CalCOFI_Summer', 160, 'N');</v>
      </c>
      <c r="E57" t="e">
        <f t="shared" si="2"/>
        <v>#N/A</v>
      </c>
      <c r="F57" t="str">
        <f t="shared" si="3"/>
        <v>UPDATE CCD_STD_SVY_NAMES SET APP_SHOW_OPT_YN = 'N' where STD_SVY_NAME = 'CalCOFI_Summer';</v>
      </c>
    </row>
    <row r="58" spans="1:6" x14ac:dyDescent="0.25">
      <c r="A58">
        <v>156</v>
      </c>
      <c r="B58" t="s">
        <v>1118</v>
      </c>
      <c r="C58" t="str">
        <f t="shared" si="0"/>
        <v>N</v>
      </c>
      <c r="D58" t="str">
        <f t="shared" si="1"/>
        <v>INSERT INTO CCD_STD_SVY_NAMES (STD_SVY_NAME, FINSS_ID, APP_SHOW_OPT_YN) VALUES ('CalCOFI_Winter', 156, 'N');</v>
      </c>
      <c r="E58" t="e">
        <f t="shared" si="2"/>
        <v>#N/A</v>
      </c>
      <c r="F58" t="str">
        <f t="shared" si="3"/>
        <v>UPDATE CCD_STD_SVY_NAMES SET APP_SHOW_OPT_YN = 'N' where STD_SVY_NAME = 'CalCOFI_Winter';</v>
      </c>
    </row>
    <row r="59" spans="1:6" x14ac:dyDescent="0.25">
      <c r="A59">
        <v>1793</v>
      </c>
      <c r="B59" t="s">
        <v>1119</v>
      </c>
      <c r="C59" t="str">
        <f t="shared" si="0"/>
        <v>N</v>
      </c>
      <c r="D59" t="str">
        <f t="shared" si="1"/>
        <v>INSERT INTO CCD_STD_SVY_NAMES (STD_SVY_NAME, FINSS_ID, APP_SHOW_OPT_YN) VALUES ('California Current ecosystem hake ecology and survey methods', 1793, 'N');</v>
      </c>
      <c r="E59" t="e">
        <f t="shared" si="2"/>
        <v>#N/A</v>
      </c>
      <c r="F59" t="str">
        <f t="shared" si="3"/>
        <v>UPDATE CCD_STD_SVY_NAMES SET APP_SHOW_OPT_YN = 'N' where STD_SVY_NAME = 'California Current ecosystem hake ecology and survey methods';</v>
      </c>
    </row>
    <row r="60" spans="1:6" x14ac:dyDescent="0.25">
      <c r="A60">
        <v>955</v>
      </c>
      <c r="B60" s="5" t="s">
        <v>1120</v>
      </c>
      <c r="C60" t="str">
        <f t="shared" si="0"/>
        <v>N</v>
      </c>
      <c r="D60" t="str">
        <f t="shared" si="1"/>
        <v>INSERT INTO CCD_STD_SVY_NAMES (STD_SVY_NAME, FINSS_ID, APP_SHOW_OPT_YN) VALUES ('Caribbean Coral Reef Benthic Survey', 955, 'N');</v>
      </c>
      <c r="E60" t="e">
        <f t="shared" si="2"/>
        <v>#N/A</v>
      </c>
      <c r="F60" t="str">
        <f t="shared" si="3"/>
        <v>UPDATE CCD_STD_SVY_NAMES SET APP_SHOW_OPT_YN = 'N' where STD_SVY_NAME = 'Caribbean Coral Reef Benthic Survey';</v>
      </c>
    </row>
    <row r="61" spans="1:6" x14ac:dyDescent="0.25">
      <c r="A61">
        <v>956</v>
      </c>
      <c r="B61" t="s">
        <v>1121</v>
      </c>
      <c r="C61" t="str">
        <f t="shared" si="0"/>
        <v>N</v>
      </c>
      <c r="D61" t="str">
        <f t="shared" si="1"/>
        <v>INSERT INTO CCD_STD_SVY_NAMES (STD_SVY_NAME, FINSS_ID, APP_SHOW_OPT_YN) VALUES ('Caribbean Plankton Recruitment Experiment Survey', 956, 'N');</v>
      </c>
      <c r="E61" t="e">
        <f t="shared" si="2"/>
        <v>#N/A</v>
      </c>
      <c r="F61" t="str">
        <f t="shared" si="3"/>
        <v>UPDATE CCD_STD_SVY_NAMES SET APP_SHOW_OPT_YN = 'N' where STD_SVY_NAME = 'Caribbean Plankton Recruitment Experiment Survey';</v>
      </c>
    </row>
    <row r="62" spans="1:6" x14ac:dyDescent="0.25">
      <c r="A62">
        <v>957</v>
      </c>
      <c r="B62" t="s">
        <v>1122</v>
      </c>
      <c r="C62" t="str">
        <f t="shared" si="0"/>
        <v>N</v>
      </c>
      <c r="D62" t="str">
        <f t="shared" si="1"/>
        <v>INSERT INTO CCD_STD_SVY_NAMES (STD_SVY_NAME, FINSS_ID, APP_SHOW_OPT_YN) VALUES ('Caribbean Reef Fish Assessment', 957, 'N');</v>
      </c>
      <c r="E62" t="e">
        <f t="shared" si="2"/>
        <v>#N/A</v>
      </c>
      <c r="F62" t="str">
        <f t="shared" si="3"/>
        <v>UPDATE CCD_STD_SVY_NAMES SET APP_SHOW_OPT_YN = 'N' where STD_SVY_NAME = 'Caribbean Reef Fish Assessment';</v>
      </c>
    </row>
    <row r="63" spans="1:6" x14ac:dyDescent="0.25">
      <c r="A63">
        <v>1575</v>
      </c>
      <c r="B63" t="s">
        <v>1123</v>
      </c>
      <c r="C63" t="str">
        <f t="shared" si="0"/>
        <v>N</v>
      </c>
      <c r="D63" t="str">
        <f t="shared" si="1"/>
        <v>INSERT INTO CCD_STD_SVY_NAMES (STD_SVY_NAME, FINSS_ID, APP_SHOW_OPT_YN) VALUES ('Caribbean Reef Fish Video Survey', 1575, 'N');</v>
      </c>
      <c r="E63" t="e">
        <f t="shared" si="2"/>
        <v>#N/A</v>
      </c>
      <c r="F63" t="str">
        <f t="shared" si="3"/>
        <v>UPDATE CCD_STD_SVY_NAMES SET APP_SHOW_OPT_YN = 'N' where STD_SVY_NAME = 'Caribbean Reef Fish Video Survey';</v>
      </c>
    </row>
    <row r="64" spans="1:6" x14ac:dyDescent="0.25">
      <c r="A64">
        <v>1772</v>
      </c>
      <c r="B64" s="5" t="s">
        <v>1124</v>
      </c>
      <c r="C64" t="str">
        <f t="shared" si="0"/>
        <v>N</v>
      </c>
      <c r="D64" t="str">
        <f t="shared" si="1"/>
        <v>INSERT INTO CCD_STD_SVY_NAMES (STD_SVY_NAME, FINSS_ID, APP_SHOW_OPT_YN) VALUES ('Caribbean Southeast Deep Coral Program', 1772, 'N');</v>
      </c>
      <c r="E64" t="e">
        <f t="shared" si="2"/>
        <v>#N/A</v>
      </c>
      <c r="F64" t="str">
        <f t="shared" si="3"/>
        <v>UPDATE CCD_STD_SVY_NAMES SET APP_SHOW_OPT_YN = 'N' where STD_SVY_NAME = 'Caribbean Southeast Deep Coral Program';</v>
      </c>
    </row>
    <row r="65" spans="1:6" x14ac:dyDescent="0.25">
      <c r="A65">
        <v>161</v>
      </c>
      <c r="B65" t="s">
        <v>1125</v>
      </c>
      <c r="C65" t="str">
        <f t="shared" si="0"/>
        <v>N</v>
      </c>
      <c r="D65" t="str">
        <f t="shared" si="1"/>
        <v>INSERT INTO CCD_STD_SVY_NAMES (STD_SVY_NAME, FINSS_ID, APP_SHOW_OPT_YN) VALUES ('Central CA Rockfish', 161, 'N');</v>
      </c>
      <c r="E65" t="e">
        <f t="shared" si="2"/>
        <v>#N/A</v>
      </c>
      <c r="F65" t="str">
        <f t="shared" si="3"/>
        <v>UPDATE CCD_STD_SVY_NAMES SET APP_SHOW_OPT_YN = 'N' where STD_SVY_NAME = 'Central CA Rockfish';</v>
      </c>
    </row>
    <row r="66" spans="1:6" x14ac:dyDescent="0.25">
      <c r="A66">
        <v>292</v>
      </c>
      <c r="B66" t="s">
        <v>1126</v>
      </c>
      <c r="C66" t="str">
        <f t="shared" si="0"/>
        <v>N</v>
      </c>
      <c r="D66" t="str">
        <f t="shared" si="1"/>
        <v>INSERT INTO CCD_STD_SVY_NAMES (STD_SVY_NAME, FINSS_ID, APP_SHOW_OPT_YN) VALUES ('Central CA Shark', 292, 'N');</v>
      </c>
      <c r="E66" t="e">
        <f t="shared" si="2"/>
        <v>#N/A</v>
      </c>
      <c r="F66" t="str">
        <f t="shared" si="3"/>
        <v>UPDATE CCD_STD_SVY_NAMES SET APP_SHOW_OPT_YN = 'N' where STD_SVY_NAME = 'Central CA Shark';</v>
      </c>
    </row>
    <row r="67" spans="1:6" x14ac:dyDescent="0.25">
      <c r="A67">
        <v>2119</v>
      </c>
      <c r="B67" t="s">
        <v>1127</v>
      </c>
      <c r="C67" t="str">
        <f t="shared" ref="C67:C130" si="4">IF(ISNA(E67), "N", "Y")</f>
        <v>N</v>
      </c>
      <c r="D67" t="str">
        <f t="shared" ref="D67:D130" si="5">CONCATENATE("INSERT INTO CCD_STD_SVY_NAMES (STD_SVY_NAME, FINSS_ID, APP_SHOW_OPT_YN) VALUES ('", SUBSTITUTE(B67, "'", "''"), "', ", A67, ", '", C67, "');")</f>
        <v>INSERT INTO CCD_STD_SVY_NAMES (STD_SVY_NAME, FINSS_ID, APP_SHOW_OPT_YN) VALUES ('Cetaceans of Southeastern Alaska', 2119, 'N');</v>
      </c>
      <c r="E67" t="e">
        <f t="shared" ref="E67:E130" si="6">VLOOKUP(B67, $T$2:$U$43, 1, FALSE)</f>
        <v>#N/A</v>
      </c>
      <c r="F67" t="str">
        <f t="shared" ref="F67:F130" si="7">CONCATENATE("UPDATE CCD_STD_SVY_NAMES SET APP_SHOW_OPT_YN = '", C67, "' where STD_SVY_NAME = '", SUBSTITUTE(B67, "'", "''"), "';")</f>
        <v>UPDATE CCD_STD_SVY_NAMES SET APP_SHOW_OPT_YN = 'N' where STD_SVY_NAME = 'Cetaceans of Southeastern Alaska';</v>
      </c>
    </row>
    <row r="68" spans="1:6" x14ac:dyDescent="0.25">
      <c r="A68">
        <v>1707</v>
      </c>
      <c r="B68" t="s">
        <v>1128</v>
      </c>
      <c r="C68" t="str">
        <f t="shared" si="4"/>
        <v>N</v>
      </c>
      <c r="D68" t="str">
        <f t="shared" si="5"/>
        <v>INSERT INTO CCD_STD_SVY_NAMES (STD_SVY_NAME, FINSS_ID, APP_SHOW_OPT_YN) VALUES ('Characterization of the mesopelagic ecosystem', 1707, 'N');</v>
      </c>
      <c r="E68" t="e">
        <f t="shared" si="6"/>
        <v>#N/A</v>
      </c>
      <c r="F68" t="str">
        <f t="shared" si="7"/>
        <v>UPDATE CCD_STD_SVY_NAMES SET APP_SHOW_OPT_YN = 'N' where STD_SVY_NAME = 'Characterization of the mesopelagic ecosystem';</v>
      </c>
    </row>
    <row r="69" spans="1:6" x14ac:dyDescent="0.25">
      <c r="A69">
        <v>964</v>
      </c>
      <c r="B69" t="s">
        <v>1129</v>
      </c>
      <c r="C69" t="str">
        <f t="shared" si="4"/>
        <v>N</v>
      </c>
      <c r="D69" t="str">
        <f t="shared" si="5"/>
        <v>INSERT INTO CCD_STD_SVY_NAMES (STD_SVY_NAME, FINSS_ID, APP_SHOW_OPT_YN) VALUES ('Chesapeake Bay and Coastal Virginia Bottom Longline Shark Survey (VIMS)', 964, 'N');</v>
      </c>
      <c r="E69" t="e">
        <f t="shared" si="6"/>
        <v>#N/A</v>
      </c>
      <c r="F69" t="str">
        <f t="shared" si="7"/>
        <v>UPDATE CCD_STD_SVY_NAMES SET APP_SHOW_OPT_YN = 'N' where STD_SVY_NAME = 'Chesapeake Bay and Coastal Virginia Bottom Longline Shark Survey (VIMS)';</v>
      </c>
    </row>
    <row r="70" spans="1:6" x14ac:dyDescent="0.25">
      <c r="A70">
        <v>1249</v>
      </c>
      <c r="B70" t="s">
        <v>1130</v>
      </c>
      <c r="C70" t="str">
        <f t="shared" si="4"/>
        <v>N</v>
      </c>
      <c r="D70" t="str">
        <f t="shared" si="5"/>
        <v>INSERT INTO CCD_STD_SVY_NAMES (STD_SVY_NAME, FINSS_ID, APP_SHOW_OPT_YN) VALUES ('Climate Impacts of Bluefin Tuna', 1249, 'N');</v>
      </c>
      <c r="E70" t="e">
        <f t="shared" si="6"/>
        <v>#N/A</v>
      </c>
      <c r="F70" t="str">
        <f t="shared" si="7"/>
        <v>UPDATE CCD_STD_SVY_NAMES SET APP_SHOW_OPT_YN = 'N' where STD_SVY_NAME = 'Climate Impacts of Bluefin Tuna';</v>
      </c>
    </row>
    <row r="71" spans="1:6" x14ac:dyDescent="0.25">
      <c r="A71">
        <v>967</v>
      </c>
      <c r="B71" t="s">
        <v>1131</v>
      </c>
      <c r="C71" t="str">
        <f t="shared" si="4"/>
        <v>N</v>
      </c>
      <c r="D71" t="str">
        <f t="shared" si="5"/>
        <v>INSERT INTO CCD_STD_SVY_NAMES (STD_SVY_NAME, FINSS_ID, APP_SHOW_OPT_YN) VALUES ('Coastal Finfish Gillnet Survey (MDMR)', 967, 'N');</v>
      </c>
      <c r="E71" t="e">
        <f t="shared" si="6"/>
        <v>#N/A</v>
      </c>
      <c r="F71" t="str">
        <f t="shared" si="7"/>
        <v>UPDATE CCD_STD_SVY_NAMES SET APP_SHOW_OPT_YN = 'N' where STD_SVY_NAME = 'Coastal Finfish Gillnet Survey (MDMR)';</v>
      </c>
    </row>
    <row r="72" spans="1:6" x14ac:dyDescent="0.25">
      <c r="A72">
        <v>1129</v>
      </c>
      <c r="B72" t="s">
        <v>1132</v>
      </c>
      <c r="C72" t="str">
        <f t="shared" si="4"/>
        <v>N</v>
      </c>
      <c r="D72" t="str">
        <f t="shared" si="5"/>
        <v>INSERT INTO CCD_STD_SVY_NAMES (STD_SVY_NAME, FINSS_ID, APP_SHOW_OPT_YN) VALUES ('Coastal Pelagic Shark Longline', 1129, 'N');</v>
      </c>
      <c r="E72" t="e">
        <f t="shared" si="6"/>
        <v>#N/A</v>
      </c>
      <c r="F72" t="str">
        <f t="shared" si="7"/>
        <v>UPDATE CCD_STD_SVY_NAMES SET APP_SHOW_OPT_YN = 'N' where STD_SVY_NAME = 'Coastal Pelagic Shark Longline';</v>
      </c>
    </row>
    <row r="73" spans="1:6" x14ac:dyDescent="0.25">
      <c r="A73">
        <v>641</v>
      </c>
      <c r="B73" t="s">
        <v>1133</v>
      </c>
      <c r="C73" t="str">
        <f t="shared" si="4"/>
        <v>N</v>
      </c>
      <c r="D73" t="str">
        <f t="shared" si="5"/>
        <v>INSERT INTO CCD_STD_SVY_NAMES (STD_SVY_NAME, FINSS_ID, APP_SHOW_OPT_YN) VALUES ('Coastal Pelagic Species (CPS)_Spring', 641, 'N');</v>
      </c>
      <c r="E73" t="e">
        <f t="shared" si="6"/>
        <v>#N/A</v>
      </c>
      <c r="F73" t="str">
        <f t="shared" si="7"/>
        <v>UPDATE CCD_STD_SVY_NAMES SET APP_SHOW_OPT_YN = 'N' where STD_SVY_NAME = 'Coastal Pelagic Species (CPS)_Spring';</v>
      </c>
    </row>
    <row r="74" spans="1:6" x14ac:dyDescent="0.25">
      <c r="A74">
        <v>646</v>
      </c>
      <c r="B74" t="s">
        <v>1134</v>
      </c>
      <c r="C74" t="str">
        <f t="shared" si="4"/>
        <v>N</v>
      </c>
      <c r="D74" t="str">
        <f t="shared" si="5"/>
        <v>INSERT INTO CCD_STD_SVY_NAMES (STD_SVY_NAME, FINSS_ID, APP_SHOW_OPT_YN) VALUES ('Coastal Pelagic Species (CPS)_Summer', 646, 'N');</v>
      </c>
      <c r="E74" t="e">
        <f t="shared" si="6"/>
        <v>#N/A</v>
      </c>
      <c r="F74" t="str">
        <f t="shared" si="7"/>
        <v>UPDATE CCD_STD_SVY_NAMES SET APP_SHOW_OPT_YN = 'N' where STD_SVY_NAME = 'Coastal Pelagic Species (CPS)_Summer';</v>
      </c>
    </row>
    <row r="75" spans="1:6" x14ac:dyDescent="0.25">
      <c r="A75">
        <v>1228</v>
      </c>
      <c r="B75" t="s">
        <v>1135</v>
      </c>
      <c r="C75" t="str">
        <f t="shared" si="4"/>
        <v>N</v>
      </c>
      <c r="D75" t="str">
        <f t="shared" si="5"/>
        <v>INSERT INTO CCD_STD_SVY_NAMES (STD_SVY_NAME, FINSS_ID, APP_SHOW_OPT_YN) VALUES ('Collaborative Large Whale Survey (CLAWS)', 1228, 'N');</v>
      </c>
      <c r="E75" t="e">
        <f t="shared" si="6"/>
        <v>#N/A</v>
      </c>
      <c r="F75" t="str">
        <f t="shared" si="7"/>
        <v>UPDATE CCD_STD_SVY_NAMES SET APP_SHOW_OPT_YN = 'N' where STD_SVY_NAME = 'Collaborative Large Whale Survey (CLAWS)';</v>
      </c>
    </row>
    <row r="76" spans="1:6" x14ac:dyDescent="0.25">
      <c r="A76">
        <v>1049</v>
      </c>
      <c r="B76" t="s">
        <v>1136</v>
      </c>
      <c r="C76" t="str">
        <f t="shared" si="4"/>
        <v>N</v>
      </c>
      <c r="D76" t="str">
        <f t="shared" si="5"/>
        <v>INSERT INTO CCD_STD_SVY_NAMES (STD_SVY_NAME, FINSS_ID, APP_SHOW_OPT_YN) VALUES ('Cooperative Atlantic States Shark Pupping and Nursery (COASTSPAN) Survey (DELBAY)', 1049, 'N');</v>
      </c>
      <c r="E76" t="e">
        <f t="shared" si="6"/>
        <v>#N/A</v>
      </c>
      <c r="F76" t="str">
        <f t="shared" si="7"/>
        <v>UPDATE CCD_STD_SVY_NAMES SET APP_SHOW_OPT_YN = 'N' where STD_SVY_NAME = 'Cooperative Atlantic States Shark Pupping and Nursery (COASTSPAN) Survey (DELBAY)';</v>
      </c>
    </row>
    <row r="77" spans="1:6" x14ac:dyDescent="0.25">
      <c r="A77">
        <v>1032</v>
      </c>
      <c r="B77" t="s">
        <v>1137</v>
      </c>
      <c r="C77" t="str">
        <f t="shared" si="4"/>
        <v>N</v>
      </c>
      <c r="D77" t="str">
        <f t="shared" si="5"/>
        <v>INSERT INTO CCD_STD_SVY_NAMES (STD_SVY_NAME, FINSS_ID, APP_SHOW_OPT_YN) VALUES ('Cooperative Atlantic States Shark Pupping and Nursery (COASTSPAN) survey (GADNR)', 1032, 'N');</v>
      </c>
      <c r="E77" t="e">
        <f t="shared" si="6"/>
        <v>#N/A</v>
      </c>
      <c r="F77" t="str">
        <f t="shared" si="7"/>
        <v>UPDATE CCD_STD_SVY_NAMES SET APP_SHOW_OPT_YN = 'N' where STD_SVY_NAME = 'Cooperative Atlantic States Shark Pupping and Nursery (COASTSPAN) survey (GADNR)';</v>
      </c>
    </row>
    <row r="78" spans="1:6" x14ac:dyDescent="0.25">
      <c r="A78">
        <v>1031</v>
      </c>
      <c r="B78" t="s">
        <v>1138</v>
      </c>
      <c r="C78" t="str">
        <f t="shared" si="4"/>
        <v>N</v>
      </c>
      <c r="D78" t="str">
        <f t="shared" si="5"/>
        <v>INSERT INTO CCD_STD_SVY_NAMES (STD_SVY_NAME, FINSS_ID, APP_SHOW_OPT_YN) VALUES ('Cooperative Atlantic States Shark Pupping and Nursery (COASTSPAN) survey (SCDNR)', 1031, 'N');</v>
      </c>
      <c r="E78" t="e">
        <f t="shared" si="6"/>
        <v>#N/A</v>
      </c>
      <c r="F78" t="str">
        <f t="shared" si="7"/>
        <v>UPDATE CCD_STD_SVY_NAMES SET APP_SHOW_OPT_YN = 'N' where STD_SVY_NAME = 'Cooperative Atlantic States Shark Pupping and Nursery (COASTSPAN) survey (SCDNR)';</v>
      </c>
    </row>
    <row r="79" spans="1:6" x14ac:dyDescent="0.25">
      <c r="A79">
        <v>2165</v>
      </c>
      <c r="B79" t="s">
        <v>1139</v>
      </c>
      <c r="C79" t="str">
        <f t="shared" si="4"/>
        <v>N</v>
      </c>
      <c r="D79" t="str">
        <f t="shared" si="5"/>
        <v>INSERT INTO CCD_STD_SVY_NAMES (STD_SVY_NAME, FINSS_ID, APP_SHOW_OPT_YN) VALUES ('Cooperative Research Survey - Longline', 2165, 'N');</v>
      </c>
      <c r="E79" t="e">
        <f t="shared" si="6"/>
        <v>#N/A</v>
      </c>
      <c r="F79" t="str">
        <f t="shared" si="7"/>
        <v>UPDATE CCD_STD_SVY_NAMES SET APP_SHOW_OPT_YN = 'N' where STD_SVY_NAME = 'Cooperative Research Survey - Longline';</v>
      </c>
    </row>
    <row r="80" spans="1:6" x14ac:dyDescent="0.25">
      <c r="A80">
        <v>164</v>
      </c>
      <c r="B80" t="s">
        <v>1140</v>
      </c>
      <c r="C80" t="str">
        <f t="shared" si="4"/>
        <v>N</v>
      </c>
      <c r="D80" t="str">
        <f t="shared" si="5"/>
        <v>INSERT INTO CCD_STD_SVY_NAMES (STD_SVY_NAME, FINSS_ID, APP_SHOW_OPT_YN) VALUES ('Cowcod', 164, 'N');</v>
      </c>
      <c r="E80" t="e">
        <f t="shared" si="6"/>
        <v>#N/A</v>
      </c>
      <c r="F80" t="str">
        <f t="shared" si="7"/>
        <v>UPDATE CCD_STD_SVY_NAMES SET APP_SHOW_OPT_YN = 'N' where STD_SVY_NAME = 'Cowcod';</v>
      </c>
    </row>
    <row r="81" spans="1:6" x14ac:dyDescent="0.25">
      <c r="A81">
        <v>1230</v>
      </c>
      <c r="B81" s="5" t="s">
        <v>1141</v>
      </c>
      <c r="C81" t="str">
        <f t="shared" si="4"/>
        <v>N</v>
      </c>
      <c r="D81" t="str">
        <f t="shared" si="5"/>
        <v>INSERT INTO CCD_STD_SVY_NAMES (STD_SVY_NAME, FINSS_ID, APP_SHOW_OPT_YN) VALUES ('Deep Sea Coral AUV', 1230, 'N');</v>
      </c>
      <c r="E81" t="e">
        <f t="shared" si="6"/>
        <v>#N/A</v>
      </c>
      <c r="F81" t="str">
        <f t="shared" si="7"/>
        <v>UPDATE CCD_STD_SVY_NAMES SET APP_SHOW_OPT_YN = 'N' where STD_SVY_NAME = 'Deep Sea Coral AUV';</v>
      </c>
    </row>
    <row r="82" spans="1:6" x14ac:dyDescent="0.25">
      <c r="A82">
        <v>1229</v>
      </c>
      <c r="B82" t="s">
        <v>1142</v>
      </c>
      <c r="C82" t="str">
        <f t="shared" si="4"/>
        <v>N</v>
      </c>
      <c r="D82" t="str">
        <f t="shared" si="5"/>
        <v>INSERT INTO CCD_STD_SVY_NAMES (STD_SVY_NAME, FINSS_ID, APP_SHOW_OPT_YN) VALUES ('Deep Set Longline', 1229, 'N');</v>
      </c>
      <c r="E82" t="e">
        <f t="shared" si="6"/>
        <v>#N/A</v>
      </c>
      <c r="F82" t="str">
        <f t="shared" si="7"/>
        <v>UPDATE CCD_STD_SVY_NAMES SET APP_SHOW_OPT_YN = 'N' where STD_SVY_NAME = 'Deep Set Longline';</v>
      </c>
    </row>
    <row r="83" spans="1:6" x14ac:dyDescent="0.25">
      <c r="A83">
        <v>521</v>
      </c>
      <c r="B83" t="s">
        <v>1143</v>
      </c>
      <c r="C83" t="str">
        <f t="shared" si="4"/>
        <v>N</v>
      </c>
      <c r="D83" t="str">
        <f t="shared" si="5"/>
        <v>INSERT INTO CCD_STD_SVY_NAMES (STD_SVY_NAME, FINSS_ID, APP_SHOW_OPT_YN) VALUES ('Deep Water Horizon Oil Spill/Loop Current Survey', 521, 'N');</v>
      </c>
      <c r="E83" t="e">
        <f t="shared" si="6"/>
        <v>#N/A</v>
      </c>
      <c r="F83" t="str">
        <f t="shared" si="7"/>
        <v>UPDATE CCD_STD_SVY_NAMES SET APP_SHOW_OPT_YN = 'N' where STD_SVY_NAME = 'Deep Water Horizon Oil Spill/Loop Current Survey';</v>
      </c>
    </row>
    <row r="84" spans="1:6" x14ac:dyDescent="0.25">
      <c r="A84">
        <v>722</v>
      </c>
      <c r="B84" t="s">
        <v>1144</v>
      </c>
      <c r="C84" t="str">
        <f t="shared" si="4"/>
        <v>N</v>
      </c>
      <c r="D84" t="str">
        <f t="shared" si="5"/>
        <v>INSERT INTO CCD_STD_SVY_NAMES (STD_SVY_NAME, FINSS_ID, APP_SHOW_OPT_YN) VALUES ('Deepwater Horizon Seafood Safety Sampling', 722, 'N');</v>
      </c>
      <c r="E84" t="e">
        <f t="shared" si="6"/>
        <v>#N/A</v>
      </c>
      <c r="F84" t="str">
        <f t="shared" si="7"/>
        <v>UPDATE CCD_STD_SVY_NAMES SET APP_SHOW_OPT_YN = 'N' where STD_SVY_NAME = 'Deepwater Horizon Seafood Safety Sampling';</v>
      </c>
    </row>
    <row r="85" spans="1:6" x14ac:dyDescent="0.25">
      <c r="A85">
        <v>1248</v>
      </c>
      <c r="B85" t="s">
        <v>1145</v>
      </c>
      <c r="C85" t="str">
        <f t="shared" si="4"/>
        <v>N</v>
      </c>
      <c r="D85" t="str">
        <f t="shared" si="5"/>
        <v>INSERT INTO CCD_STD_SVY_NAMES (STD_SVY_NAME, FINSS_ID, APP_SHOW_OPT_YN) VALUES ('Deepwater Red Crab Assessment (NRDA)', 1248, 'N');</v>
      </c>
      <c r="E85" t="e">
        <f t="shared" si="6"/>
        <v>#N/A</v>
      </c>
      <c r="F85" t="str">
        <f t="shared" si="7"/>
        <v>UPDATE CCD_STD_SVY_NAMES SET APP_SHOW_OPT_YN = 'N' where STD_SVY_NAME = 'Deepwater Red Crab Assessment (NRDA)';</v>
      </c>
    </row>
    <row r="86" spans="1:6" x14ac:dyDescent="0.25">
      <c r="A86">
        <v>2125</v>
      </c>
      <c r="B86" t="s">
        <v>1146</v>
      </c>
      <c r="C86" t="str">
        <f t="shared" si="4"/>
        <v>N</v>
      </c>
      <c r="D86" t="str">
        <f t="shared" si="5"/>
        <v>INSERT INTO CCD_STD_SVY_NAMES (STD_SVY_NAME, FINSS_ID, APP_SHOW_OPT_YN) VALUES ('Deepwater Rockfish Tagging', 2125, 'N');</v>
      </c>
      <c r="E86" t="e">
        <f t="shared" si="6"/>
        <v>#N/A</v>
      </c>
      <c r="F86" t="str">
        <f t="shared" si="7"/>
        <v>UPDATE CCD_STD_SVY_NAMES SET APP_SHOW_OPT_YN = 'N' where STD_SVY_NAME = 'Deepwater Rockfish Tagging';</v>
      </c>
    </row>
    <row r="87" spans="1:6" x14ac:dyDescent="0.25">
      <c r="A87">
        <v>887</v>
      </c>
      <c r="B87" t="s">
        <v>1147</v>
      </c>
      <c r="C87" t="str">
        <f t="shared" si="4"/>
        <v>N</v>
      </c>
      <c r="D87" t="str">
        <f t="shared" si="5"/>
        <v>INSERT INTO CCD_STD_SVY_NAMES (STD_SVY_NAME, FINSS_ID, APP_SHOW_OPT_YN) VALUES ('Deepwater Systematics', 887, 'N');</v>
      </c>
      <c r="E87" t="e">
        <f t="shared" si="6"/>
        <v>#N/A</v>
      </c>
      <c r="F87" t="str">
        <f t="shared" si="7"/>
        <v>UPDATE CCD_STD_SVY_NAMES SET APP_SHOW_OPT_YN = 'N' where STD_SVY_NAME = 'Deepwater Systematics';</v>
      </c>
    </row>
    <row r="88" spans="1:6" x14ac:dyDescent="0.25">
      <c r="A88">
        <v>140</v>
      </c>
      <c r="B88" t="s">
        <v>1148</v>
      </c>
      <c r="C88" t="str">
        <f t="shared" si="4"/>
        <v>N</v>
      </c>
      <c r="D88" t="str">
        <f t="shared" si="5"/>
        <v>INSERT INTO CCD_STD_SVY_NAMES (STD_SVY_NAME, FINSS_ID, APP_SHOW_OPT_YN) VALUES ('Dry Tortugas Reef Fish Visual Census (RVC)', 140, 'N');</v>
      </c>
      <c r="E88" t="e">
        <f t="shared" si="6"/>
        <v>#N/A</v>
      </c>
      <c r="F88" t="str">
        <f t="shared" si="7"/>
        <v>UPDATE CCD_STD_SVY_NAMES SET APP_SHOW_OPT_YN = 'N' where STD_SVY_NAME = 'Dry Tortugas Reef Fish Visual Census (RVC)';</v>
      </c>
    </row>
    <row r="89" spans="1:6" x14ac:dyDescent="0.25">
      <c r="A89">
        <v>2123</v>
      </c>
      <c r="B89" t="s">
        <v>1149</v>
      </c>
      <c r="C89" t="str">
        <f t="shared" si="4"/>
        <v>N</v>
      </c>
      <c r="D89" t="str">
        <f t="shared" si="5"/>
        <v>INSERT INTO CCD_STD_SVY_NAMES (STD_SVY_NAME, FINSS_ID, APP_SHOW_OPT_YN) VALUES ('EMA-FOCI Age-0 Groundfish and Salmon Recruitment Process', 2123, 'N');</v>
      </c>
      <c r="E89" t="e">
        <f t="shared" si="6"/>
        <v>#N/A</v>
      </c>
      <c r="F89" t="str">
        <f t="shared" si="7"/>
        <v>UPDATE CCD_STD_SVY_NAMES SET APP_SHOW_OPT_YN = 'N' where STD_SVY_NAME = 'EMA-FOCI Age-0 Groundfish and Salmon Recruitment Process';</v>
      </c>
    </row>
    <row r="90" spans="1:6" x14ac:dyDescent="0.25">
      <c r="A90">
        <v>1410</v>
      </c>
      <c r="B90" t="s">
        <v>1150</v>
      </c>
      <c r="C90" t="str">
        <f t="shared" si="4"/>
        <v>N</v>
      </c>
      <c r="D90" t="str">
        <f t="shared" si="5"/>
        <v>INSERT INTO CCD_STD_SVY_NAMES (STD_SVY_NAME, FINSS_ID, APP_SHOW_OPT_YN) VALUES ('EMA-FOCI Larval Groundfish Assessment', 1410, 'N');</v>
      </c>
      <c r="E90" t="e">
        <f t="shared" si="6"/>
        <v>#N/A</v>
      </c>
      <c r="F90" t="str">
        <f t="shared" si="7"/>
        <v>UPDATE CCD_STD_SVY_NAMES SET APP_SHOW_OPT_YN = 'N' where STD_SVY_NAME = 'EMA-FOCI Larval Groundfish Assessment';</v>
      </c>
    </row>
    <row r="91" spans="1:6" x14ac:dyDescent="0.25">
      <c r="A91">
        <v>645</v>
      </c>
      <c r="B91" t="s">
        <v>1151</v>
      </c>
      <c r="C91" t="str">
        <f t="shared" si="4"/>
        <v>N</v>
      </c>
      <c r="D91" t="str">
        <f t="shared" si="5"/>
        <v>INSERT INTO CCD_STD_SVY_NAMES (STD_SVY_NAME, FINSS_ID, APP_SHOW_OPT_YN) VALUES ('East Tropic Pacific (ETP) Marine Mammal', 645, 'N');</v>
      </c>
      <c r="E91" t="e">
        <f t="shared" si="6"/>
        <v>#N/A</v>
      </c>
      <c r="F91" t="str">
        <f t="shared" si="7"/>
        <v>UPDATE CCD_STD_SVY_NAMES SET APP_SHOW_OPT_YN = 'N' where STD_SVY_NAME = 'East Tropic Pacific (ETP) Marine Mammal';</v>
      </c>
    </row>
    <row r="92" spans="1:6" x14ac:dyDescent="0.25">
      <c r="A92">
        <v>293</v>
      </c>
      <c r="B92" t="s">
        <v>1152</v>
      </c>
      <c r="C92" t="str">
        <f t="shared" si="4"/>
        <v>N</v>
      </c>
      <c r="D92" t="str">
        <f t="shared" si="5"/>
        <v>INSERT INTO CCD_STD_SVY_NAMES (STD_SVY_NAME, FINSS_ID, APP_SHOW_OPT_YN) VALUES ('East Tropic Pacific (ETP) Sharks', 293, 'N');</v>
      </c>
      <c r="E92" t="e">
        <f t="shared" si="6"/>
        <v>#N/A</v>
      </c>
      <c r="F92" t="str">
        <f t="shared" si="7"/>
        <v>UPDATE CCD_STD_SVY_NAMES SET APP_SHOW_OPT_YN = 'N' where STD_SVY_NAME = 'East Tropic Pacific (ETP) Sharks';</v>
      </c>
    </row>
    <row r="93" spans="1:6" x14ac:dyDescent="0.25">
      <c r="A93">
        <v>684</v>
      </c>
      <c r="B93" t="s">
        <v>1153</v>
      </c>
      <c r="C93" t="str">
        <f t="shared" si="4"/>
        <v>N</v>
      </c>
      <c r="D93" t="str">
        <f t="shared" si="5"/>
        <v>INSERT INTO CCD_STD_SVY_NAMES (STD_SVY_NAME, FINSS_ID, APP_SHOW_OPT_YN) VALUES ('Eastern Bering Sea Crab Mortality Reduction Conservation Engineering (CE) Study', 684, 'N');</v>
      </c>
      <c r="E93" t="e">
        <f t="shared" si="6"/>
        <v>#N/A</v>
      </c>
      <c r="F93" t="str">
        <f t="shared" si="7"/>
        <v>UPDATE CCD_STD_SVY_NAMES SET APP_SHOW_OPT_YN = 'N' where STD_SVY_NAME = 'Eastern Bering Sea Crab Mortality Reduction Conservation Engineering (CE) Study';</v>
      </c>
    </row>
    <row r="94" spans="1:6" x14ac:dyDescent="0.25">
      <c r="A94">
        <v>13</v>
      </c>
      <c r="B94" t="s">
        <v>1154</v>
      </c>
      <c r="C94" t="str">
        <f t="shared" si="4"/>
        <v>N</v>
      </c>
      <c r="D94" t="str">
        <f t="shared" si="5"/>
        <v>INSERT INTO CCD_STD_SVY_NAMES (STD_SVY_NAME, FINSS_ID, APP_SHOW_OPT_YN) VALUES ('Eastern Bering Sea Groundfish Bottom Trawl', 13, 'N');</v>
      </c>
      <c r="E94" t="e">
        <f t="shared" si="6"/>
        <v>#N/A</v>
      </c>
      <c r="F94" t="str">
        <f t="shared" si="7"/>
        <v>UPDATE CCD_STD_SVY_NAMES SET APP_SHOW_OPT_YN = 'N' where STD_SVY_NAME = 'Eastern Bering Sea Groundfish Bottom Trawl';</v>
      </c>
    </row>
    <row r="95" spans="1:6" x14ac:dyDescent="0.25">
      <c r="A95">
        <v>683</v>
      </c>
      <c r="B95" t="s">
        <v>1155</v>
      </c>
      <c r="C95" t="str">
        <f t="shared" si="4"/>
        <v>N</v>
      </c>
      <c r="D95" t="str">
        <f t="shared" si="5"/>
        <v>INSERT INTO CCD_STD_SVY_NAMES (STD_SVY_NAME, FINSS_ID, APP_SHOW_OPT_YN) VALUES ('Eastern Bering Sea Twin Trawl Conservation Engineering (CE) Study', 683, 'N');</v>
      </c>
      <c r="E95" t="e">
        <f t="shared" si="6"/>
        <v>#N/A</v>
      </c>
      <c r="F95" t="str">
        <f t="shared" si="7"/>
        <v>UPDATE CCD_STD_SVY_NAMES SET APP_SHOW_OPT_YN = 'N' where STD_SVY_NAME = 'Eastern Bering Sea Twin Trawl Conservation Engineering (CE) Study';</v>
      </c>
    </row>
    <row r="96" spans="1:6" x14ac:dyDescent="0.25">
      <c r="A96">
        <v>21</v>
      </c>
      <c r="B96" t="s">
        <v>1156</v>
      </c>
      <c r="C96" t="str">
        <f t="shared" si="4"/>
        <v>N</v>
      </c>
      <c r="D96" t="str">
        <f t="shared" si="5"/>
        <v>INSERT INTO CCD_STD_SVY_NAMES (STD_SVY_NAME, FINSS_ID, APP_SHOW_OPT_YN) VALUES ('Eastern Bering Sea Upper Continenal Slope Groundfish Bottom Trawl', 21, 'N');</v>
      </c>
      <c r="E96" t="e">
        <f t="shared" si="6"/>
        <v>#N/A</v>
      </c>
      <c r="F96" t="str">
        <f t="shared" si="7"/>
        <v>UPDATE CCD_STD_SVY_NAMES SET APP_SHOW_OPT_YN = 'N' where STD_SVY_NAME = 'Eastern Bering Sea Upper Continenal Slope Groundfish Bottom Trawl';</v>
      </c>
    </row>
    <row r="97" spans="1:6" x14ac:dyDescent="0.25">
      <c r="A97">
        <v>1406</v>
      </c>
      <c r="B97" t="s">
        <v>1157</v>
      </c>
      <c r="C97" t="str">
        <f t="shared" si="4"/>
        <v>N</v>
      </c>
      <c r="D97" t="str">
        <f t="shared" si="5"/>
        <v>INSERT INTO CCD_STD_SVY_NAMES (STD_SVY_NAME, FINSS_ID, APP_SHOW_OPT_YN) VALUES ('Eastern Gulf of Alaska BASIS_GOA Assessment', 1406, 'N');</v>
      </c>
      <c r="E97" t="e">
        <f t="shared" si="6"/>
        <v>#N/A</v>
      </c>
      <c r="F97" t="str">
        <f t="shared" si="7"/>
        <v>UPDATE CCD_STD_SVY_NAMES SET APP_SHOW_OPT_YN = 'N' where STD_SVY_NAME = 'Eastern Gulf of Alaska BASIS_GOA Assessment';</v>
      </c>
    </row>
    <row r="98" spans="1:6" x14ac:dyDescent="0.25">
      <c r="A98">
        <v>1730</v>
      </c>
      <c r="B98" t="s">
        <v>1158</v>
      </c>
      <c r="C98" t="str">
        <f t="shared" si="4"/>
        <v>N</v>
      </c>
      <c r="D98" t="str">
        <f t="shared" si="5"/>
        <v>INSERT INTO CCD_STD_SVY_NAMES (STD_SVY_NAME, FINSS_ID, APP_SHOW_OPT_YN) VALUES ('Eastern Gulf of Alaska spring sablefish', 1730, 'N');</v>
      </c>
      <c r="E98" t="e">
        <f t="shared" si="6"/>
        <v>#N/A</v>
      </c>
      <c r="F98" t="str">
        <f t="shared" si="7"/>
        <v>UPDATE CCD_STD_SVY_NAMES SET APP_SHOW_OPT_YN = 'N' where STD_SVY_NAME = 'Eastern Gulf of Alaska spring sablefish';</v>
      </c>
    </row>
    <row r="99" spans="1:6" x14ac:dyDescent="0.25">
      <c r="A99">
        <v>1409</v>
      </c>
      <c r="B99" t="s">
        <v>1159</v>
      </c>
      <c r="C99" t="str">
        <f t="shared" si="4"/>
        <v>N</v>
      </c>
      <c r="D99" t="str">
        <f t="shared" si="5"/>
        <v>INSERT INTO CCD_STD_SVY_NAMES (STD_SVY_NAME, FINSS_ID, APP_SHOW_OPT_YN) VALUES ('Eco-FOCI Early Life_Winter', 1409, 'N');</v>
      </c>
      <c r="E99" t="e">
        <f t="shared" si="6"/>
        <v>#N/A</v>
      </c>
      <c r="F99" t="str">
        <f t="shared" si="7"/>
        <v>UPDATE CCD_STD_SVY_NAMES SET APP_SHOW_OPT_YN = 'N' where STD_SVY_NAME = 'Eco-FOCI Early Life_Winter';</v>
      </c>
    </row>
    <row r="100" spans="1:6" x14ac:dyDescent="0.25">
      <c r="A100">
        <v>22</v>
      </c>
      <c r="B100" t="s">
        <v>1160</v>
      </c>
      <c r="C100" t="str">
        <f t="shared" si="4"/>
        <v>N</v>
      </c>
      <c r="D100" t="str">
        <f t="shared" si="5"/>
        <v>INSERT INTO CCD_STD_SVY_NAMES (STD_SVY_NAME, FINSS_ID, APP_SHOW_OPT_YN) VALUES ('Eco-FOCI Ecosystem Observations, Larval &amp;amp; Juvenile Groundfish and Forage Fish Survey_Fall', 22, 'N');</v>
      </c>
      <c r="E100" t="e">
        <f t="shared" si="6"/>
        <v>#N/A</v>
      </c>
      <c r="F100" t="str">
        <f t="shared" si="7"/>
        <v>UPDATE CCD_STD_SVY_NAMES SET APP_SHOW_OPT_YN = 'N' where STD_SVY_NAME = 'Eco-FOCI Ecosystem Observations, Larval &amp;amp; Juvenile Groundfish and Forage Fish Survey_Fall';</v>
      </c>
    </row>
    <row r="101" spans="1:6" x14ac:dyDescent="0.25">
      <c r="A101">
        <v>953</v>
      </c>
      <c r="B101" t="s">
        <v>1161</v>
      </c>
      <c r="C101" t="str">
        <f t="shared" si="4"/>
        <v>N</v>
      </c>
      <c r="D101" t="str">
        <f t="shared" si="5"/>
        <v>INSERT INTO CCD_STD_SVY_NAMES (STD_SVY_NAME, FINSS_ID, APP_SHOW_OPT_YN) VALUES ('Ecological Monitoring Trawl Survey (GADNR)', 953, 'N');</v>
      </c>
      <c r="E101" t="e">
        <f t="shared" si="6"/>
        <v>#N/A</v>
      </c>
      <c r="F101" t="str">
        <f t="shared" si="7"/>
        <v>UPDATE CCD_STD_SVY_NAMES SET APP_SHOW_OPT_YN = 'N' where STD_SVY_NAME = 'Ecological Monitoring Trawl Survey (GADNR)';</v>
      </c>
    </row>
    <row r="102" spans="1:6" x14ac:dyDescent="0.25">
      <c r="A102">
        <v>166</v>
      </c>
      <c r="B102" t="s">
        <v>1162</v>
      </c>
      <c r="C102" t="str">
        <f t="shared" si="4"/>
        <v>N</v>
      </c>
      <c r="D102" t="str">
        <f t="shared" si="5"/>
        <v>INSERT INTO CCD_STD_SVY_NAMES (STD_SVY_NAME, FINSS_ID, APP_SHOW_OPT_YN) VALUES ('Ensential Fish Habitat (EFH) Juvenile Rockvish', 166, 'N');</v>
      </c>
      <c r="E102" t="e">
        <f t="shared" si="6"/>
        <v>#N/A</v>
      </c>
      <c r="F102" t="str">
        <f t="shared" si="7"/>
        <v>UPDATE CCD_STD_SVY_NAMES SET APP_SHOW_OPT_YN = 'N' where STD_SVY_NAME = 'Ensential Fish Habitat (EFH) Juvenile Rockvish';</v>
      </c>
    </row>
    <row r="103" spans="1:6" x14ac:dyDescent="0.25">
      <c r="A103">
        <v>958</v>
      </c>
      <c r="B103" t="s">
        <v>1163</v>
      </c>
      <c r="C103" t="str">
        <f t="shared" si="4"/>
        <v>N</v>
      </c>
      <c r="D103" t="str">
        <f t="shared" si="5"/>
        <v>INSERT INTO CCD_STD_SVY_NAMES (STD_SVY_NAME, FINSS_ID, APP_SHOW_OPT_YN) VALUES ('Environmental Influences on Pink Shrimp', 958, 'N');</v>
      </c>
      <c r="E103" t="e">
        <f t="shared" si="6"/>
        <v>#N/A</v>
      </c>
      <c r="F103" t="str">
        <f t="shared" si="7"/>
        <v>UPDATE CCD_STD_SVY_NAMES SET APP_SHOW_OPT_YN = 'N' where STD_SVY_NAME = 'Environmental Influences on Pink Shrimp';</v>
      </c>
    </row>
    <row r="104" spans="1:6" x14ac:dyDescent="0.25">
      <c r="A104">
        <v>927</v>
      </c>
      <c r="B104" t="s">
        <v>1164</v>
      </c>
      <c r="C104" t="str">
        <f t="shared" si="4"/>
        <v>N</v>
      </c>
      <c r="D104" t="str">
        <f t="shared" si="5"/>
        <v>INSERT INTO CCD_STD_SVY_NAMES (STD_SVY_NAME, FINSS_ID, APP_SHOW_OPT_YN) VALUES ('Epifaunal (small fish and macro-invertebrates) Sampling', 927, 'N');</v>
      </c>
      <c r="E104" t="e">
        <f t="shared" si="6"/>
        <v>#N/A</v>
      </c>
      <c r="F104" t="str">
        <f t="shared" si="7"/>
        <v>UPDATE CCD_STD_SVY_NAMES SET APP_SHOW_OPT_YN = 'N' where STD_SVY_NAME = 'Epifaunal (small fish and macro-invertebrates) Sampling';</v>
      </c>
    </row>
    <row r="105" spans="1:6" x14ac:dyDescent="0.25">
      <c r="A105">
        <v>1732</v>
      </c>
      <c r="B105" t="s">
        <v>1165</v>
      </c>
      <c r="C105" t="str">
        <f t="shared" si="4"/>
        <v>N</v>
      </c>
      <c r="D105" t="str">
        <f t="shared" si="5"/>
        <v>INSERT INTO CCD_STD_SVY_NAMES (STD_SVY_NAME, FINSS_ID, APP_SHOW_OPT_YN) VALUES ('Evaluating Optical and Acoustic Advanced Technologies to Survey Pacific Coast Rockfishes', 1732, 'N');</v>
      </c>
      <c r="E105" t="e">
        <f t="shared" si="6"/>
        <v>#N/A</v>
      </c>
      <c r="F105" t="str">
        <f t="shared" si="7"/>
        <v>UPDATE CCD_STD_SVY_NAMES SET APP_SHOW_OPT_YN = 'N' where STD_SVY_NAME = 'Evaluating Optical and Acoustic Advanced Technologies to Survey Pacific Coast Rockfishes';</v>
      </c>
    </row>
    <row r="106" spans="1:6" x14ac:dyDescent="0.25">
      <c r="A106">
        <v>2525</v>
      </c>
      <c r="B106" t="s">
        <v>1166</v>
      </c>
      <c r="C106" t="str">
        <f t="shared" si="4"/>
        <v>N</v>
      </c>
      <c r="D106" t="str">
        <f t="shared" si="5"/>
        <v>INSERT INTO CCD_STD_SVY_NAMES (STD_SVY_NAME, FINSS_ID, APP_SHOW_OPT_YN) VALUES ('Evaluation of a multi-gear approach to conducting ecosystem focused fishery-independent surveys.', 2525, 'N');</v>
      </c>
      <c r="E106" t="e">
        <f t="shared" si="6"/>
        <v>#N/A</v>
      </c>
      <c r="F106" t="str">
        <f t="shared" si="7"/>
        <v>UPDATE CCD_STD_SVY_NAMES SET APP_SHOW_OPT_YN = 'N' where STD_SVY_NAME = 'Evaluation of a multi-gear approach to conducting ecosystem focused fishery-independent surveys.';</v>
      </c>
    </row>
    <row r="107" spans="1:6" x14ac:dyDescent="0.25">
      <c r="A107">
        <v>1168</v>
      </c>
      <c r="B107" t="s">
        <v>1167</v>
      </c>
      <c r="C107" t="str">
        <f t="shared" si="4"/>
        <v>N</v>
      </c>
      <c r="D107" t="str">
        <f t="shared" si="5"/>
        <v>INSERT INTO CCD_STD_SVY_NAMES (STD_SVY_NAME, FINSS_ID, APP_SHOW_OPT_YN) VALUES ('Experimental Bottom Longline Survey', 1168, 'N');</v>
      </c>
      <c r="E107" t="e">
        <f t="shared" si="6"/>
        <v>#N/A</v>
      </c>
      <c r="F107" t="str">
        <f t="shared" si="7"/>
        <v>UPDATE CCD_STD_SVY_NAMES SET APP_SHOW_OPT_YN = 'N' where STD_SVY_NAME = 'Experimental Bottom Longline Survey';</v>
      </c>
    </row>
    <row r="108" spans="1:6" x14ac:dyDescent="0.25">
      <c r="A108">
        <v>1271</v>
      </c>
      <c r="B108" t="s">
        <v>1168</v>
      </c>
      <c r="C108" t="str">
        <f t="shared" si="4"/>
        <v>N</v>
      </c>
      <c r="D108" t="str">
        <f t="shared" si="5"/>
        <v>INSERT INTO CCD_STD_SVY_NAMES (STD_SVY_NAME, FINSS_ID, APP_SHOW_OPT_YN) VALUES ('Experimental Longline Survey', 1271, 'N');</v>
      </c>
      <c r="E108" t="e">
        <f t="shared" si="6"/>
        <v>#N/A</v>
      </c>
      <c r="F108" t="str">
        <f t="shared" si="7"/>
        <v>UPDATE CCD_STD_SVY_NAMES SET APP_SHOW_OPT_YN = 'N' where STD_SVY_NAME = 'Experimental Longline Survey';</v>
      </c>
    </row>
    <row r="109" spans="1:6" x14ac:dyDescent="0.25">
      <c r="A109">
        <v>2126</v>
      </c>
      <c r="B109" t="s">
        <v>1169</v>
      </c>
      <c r="C109" t="str">
        <f t="shared" si="4"/>
        <v>N</v>
      </c>
      <c r="D109" t="str">
        <f t="shared" si="5"/>
        <v>INSERT INTO CCD_STD_SVY_NAMES (STD_SVY_NAME, FINSS_ID, APP_SHOW_OPT_YN) VALUES ('Field Evaluation of an Unmanned Aircraft System (UAS) for Studying Cetacean Distribution, Density, and Habitat Use in the Arctic', 2126, 'N');</v>
      </c>
      <c r="E109" t="e">
        <f t="shared" si="6"/>
        <v>#N/A</v>
      </c>
      <c r="F109" t="str">
        <f t="shared" si="7"/>
        <v>UPDATE CCD_STD_SVY_NAMES SET APP_SHOW_OPT_YN = 'N' where STD_SVY_NAME = 'Field Evaluation of an Unmanned Aircraft System (UAS) for Studying Cetacean Distribution, Density, and Habitat Use in the Arctic';</v>
      </c>
    </row>
    <row r="110" spans="1:6" x14ac:dyDescent="0.25">
      <c r="A110">
        <v>230</v>
      </c>
      <c r="B110" t="s">
        <v>1170</v>
      </c>
      <c r="C110" t="str">
        <f t="shared" si="4"/>
        <v>N</v>
      </c>
      <c r="D110" t="str">
        <f t="shared" si="5"/>
        <v>INSERT INTO CCD_STD_SVY_NAMES (STD_SVY_NAME, FINSS_ID, APP_SHOW_OPT_YN) VALUES ('Fish assemblages of western and southwestern Puerto Rico', 230, 'N');</v>
      </c>
      <c r="E110" t="e">
        <f t="shared" si="6"/>
        <v>#N/A</v>
      </c>
      <c r="F110" t="str">
        <f t="shared" si="7"/>
        <v>UPDATE CCD_STD_SVY_NAMES SET APP_SHOW_OPT_YN = 'N' where STD_SVY_NAME = 'Fish assemblages of western and southwestern Puerto Rico';</v>
      </c>
    </row>
    <row r="111" spans="1:6" x14ac:dyDescent="0.25">
      <c r="A111">
        <v>783</v>
      </c>
      <c r="B111" t="s">
        <v>1171</v>
      </c>
      <c r="C111" t="str">
        <f t="shared" si="4"/>
        <v>N</v>
      </c>
      <c r="D111" t="str">
        <f t="shared" si="5"/>
        <v>INSERT INTO CCD_STD_SVY_NAMES (STD_SVY_NAME, FINSS_ID, APP_SHOW_OPT_YN) VALUES ('Fisheries Observer Program Training', 783, 'N');</v>
      </c>
      <c r="E111" t="e">
        <f t="shared" si="6"/>
        <v>#N/A</v>
      </c>
      <c r="F111" t="str">
        <f t="shared" si="7"/>
        <v>UPDATE CCD_STD_SVY_NAMES SET APP_SHOW_OPT_YN = 'N' where STD_SVY_NAME = 'Fisheries Observer Program Training';</v>
      </c>
    </row>
    <row r="112" spans="1:6" x14ac:dyDescent="0.25">
      <c r="A112">
        <v>1469</v>
      </c>
      <c r="B112" t="s">
        <v>1172</v>
      </c>
      <c r="C112" t="str">
        <f t="shared" si="4"/>
        <v>N</v>
      </c>
      <c r="D112" t="str">
        <f t="shared" si="5"/>
        <v>INSERT INTO CCD_STD_SVY_NAMES (STD_SVY_NAME, FINSS_ID, APP_SHOW_OPT_YN) VALUES ('Fisheries Oceanography - Climate Change', 1469, 'N');</v>
      </c>
      <c r="E112" t="e">
        <f t="shared" si="6"/>
        <v>#N/A</v>
      </c>
      <c r="F112" t="str">
        <f t="shared" si="7"/>
        <v>UPDATE CCD_STD_SVY_NAMES SET APP_SHOW_OPT_YN = 'N' where STD_SVY_NAME = 'Fisheries Oceanography - Climate Change';</v>
      </c>
    </row>
    <row r="113" spans="1:6" x14ac:dyDescent="0.25">
      <c r="A113">
        <v>1468</v>
      </c>
      <c r="B113" t="s">
        <v>1173</v>
      </c>
      <c r="C113" t="str">
        <f t="shared" si="4"/>
        <v>N</v>
      </c>
      <c r="D113" t="str">
        <f t="shared" si="5"/>
        <v>INSERT INTO CCD_STD_SVY_NAMES (STD_SVY_NAME, FINSS_ID, APP_SHOW_OPT_YN) VALUES ('Fisheries Oceanography - Leeward Oahu Pelagic Ecosystem Characterization', 1468, 'N');</v>
      </c>
      <c r="E113" t="e">
        <f t="shared" si="6"/>
        <v>#N/A</v>
      </c>
      <c r="F113" t="str">
        <f t="shared" si="7"/>
        <v>UPDATE CCD_STD_SVY_NAMES SET APP_SHOW_OPT_YN = 'N' where STD_SVY_NAME = 'Fisheries Oceanography - Leeward Oahu Pelagic Ecosystem Characterization';</v>
      </c>
    </row>
    <row r="114" spans="1:6" x14ac:dyDescent="0.25">
      <c r="A114">
        <v>779</v>
      </c>
      <c r="B114" t="s">
        <v>1174</v>
      </c>
      <c r="C114" t="str">
        <f t="shared" si="4"/>
        <v>Y</v>
      </c>
      <c r="D114" t="str">
        <f t="shared" si="5"/>
        <v>INSERT INTO CCD_STD_SVY_NAMES (STD_SVY_NAME, FINSS_ID, APP_SHOW_OPT_YN) VALUES ('Fisheries Oceanography - North Pacific Subtropical Front Survey', 779, 'Y');</v>
      </c>
      <c r="E114" t="str">
        <f t="shared" si="6"/>
        <v>Fisheries Oceanography - North Pacific Subtropical Front Survey</v>
      </c>
      <c r="F114" t="str">
        <f t="shared" si="7"/>
        <v>UPDATE CCD_STD_SVY_NAMES SET APP_SHOW_OPT_YN = 'Y' where STD_SVY_NAME = 'Fisheries Oceanography - North Pacific Subtropical Front Survey';</v>
      </c>
    </row>
    <row r="115" spans="1:6" x14ac:dyDescent="0.25">
      <c r="A115">
        <v>546</v>
      </c>
      <c r="B115" t="s">
        <v>1175</v>
      </c>
      <c r="C115" t="str">
        <f t="shared" si="4"/>
        <v>Y</v>
      </c>
      <c r="D115" t="str">
        <f t="shared" si="5"/>
        <v>INSERT INTO CCD_STD_SVY_NAMES (STD_SVY_NAME, FINSS_ID, APP_SHOW_OPT_YN) VALUES ('Fisheries Oceanography - West Hawaii Integrated Ecosystem Assessment (IEA)', 546, 'Y');</v>
      </c>
      <c r="E115" t="str">
        <f t="shared" si="6"/>
        <v>Fisheries Oceanography - West Hawaii Integrated Ecosystem Assessment (IEA)</v>
      </c>
      <c r="F115" t="str">
        <f t="shared" si="7"/>
        <v>UPDATE CCD_STD_SVY_NAMES SET APP_SHOW_OPT_YN = 'Y' where STD_SVY_NAME = 'Fisheries Oceanography - West Hawaii Integrated Ecosystem Assessment (IEA)';</v>
      </c>
    </row>
    <row r="116" spans="1:6" x14ac:dyDescent="0.25">
      <c r="A116">
        <v>1405</v>
      </c>
      <c r="B116" t="s">
        <v>1176</v>
      </c>
      <c r="C116" t="str">
        <f t="shared" si="4"/>
        <v>N</v>
      </c>
      <c r="D116" t="str">
        <f t="shared" si="5"/>
        <v>INSERT INTO CCD_STD_SVY_NAMES (STD_SVY_NAME, FINSS_ID, APP_SHOW_OPT_YN) VALUES ('Fishing Technology Studies to Reduce Bycatch and Habitat Effects of Fishing', 1405, 'N');</v>
      </c>
      <c r="E116" t="e">
        <f t="shared" si="6"/>
        <v>#N/A</v>
      </c>
      <c r="F116" t="str">
        <f t="shared" si="7"/>
        <v>UPDATE CCD_STD_SVY_NAMES SET APP_SHOW_OPT_YN = 'N' where STD_SVY_NAME = 'Fishing Technology Studies to Reduce Bycatch and Habitat Effects of Fishing';</v>
      </c>
    </row>
    <row r="117" spans="1:6" x14ac:dyDescent="0.25">
      <c r="A117">
        <v>141</v>
      </c>
      <c r="B117" t="s">
        <v>1177</v>
      </c>
      <c r="C117" t="str">
        <f t="shared" si="4"/>
        <v>N</v>
      </c>
      <c r="D117" t="str">
        <f t="shared" si="5"/>
        <v>INSERT INTO CCD_STD_SVY_NAMES (STD_SVY_NAME, FINSS_ID, APP_SHOW_OPT_YN) VALUES ('Florida Keys/Southeast Reef Fish Visual Census (RVC)', 141, 'N');</v>
      </c>
      <c r="E117" t="e">
        <f t="shared" si="6"/>
        <v>#N/A</v>
      </c>
      <c r="F117" t="str">
        <f t="shared" si="7"/>
        <v>UPDATE CCD_STD_SVY_NAMES SET APP_SHOW_OPT_YN = 'N' where STD_SVY_NAME = 'Florida Keys/Southeast Reef Fish Visual Census (RVC)';</v>
      </c>
    </row>
    <row r="118" spans="1:6" x14ac:dyDescent="0.25">
      <c r="A118">
        <v>959</v>
      </c>
      <c r="B118" s="5" t="s">
        <v>1178</v>
      </c>
      <c r="C118" t="str">
        <f t="shared" si="4"/>
        <v>N</v>
      </c>
      <c r="D118" t="str">
        <f t="shared" si="5"/>
        <v>INSERT INTO CCD_STD_SVY_NAMES (STD_SVY_NAME, FINSS_ID, APP_SHOW_OPT_YN) VALUES ('Florida/Dry Tortugas Coral Reef Benthic Survey', 959, 'N');</v>
      </c>
      <c r="E118" t="e">
        <f t="shared" si="6"/>
        <v>#N/A</v>
      </c>
      <c r="F118" t="str">
        <f t="shared" si="7"/>
        <v>UPDATE CCD_STD_SVY_NAMES SET APP_SHOW_OPT_YN = 'N' where STD_SVY_NAME = 'Florida/Dry Tortugas Coral Reef Benthic Survey';</v>
      </c>
    </row>
    <row r="119" spans="1:6" x14ac:dyDescent="0.25">
      <c r="A119">
        <v>1418</v>
      </c>
      <c r="B119" t="s">
        <v>1179</v>
      </c>
      <c r="C119" t="str">
        <f t="shared" si="4"/>
        <v>N</v>
      </c>
      <c r="D119" t="str">
        <f t="shared" si="5"/>
        <v>INSERT INTO CCD_STD_SVY_NAMES (STD_SVY_NAME, FINSS_ID, APP_SHOW_OPT_YN) VALUES ('Foraging Ecology and Health of Adult Female Steller Sea Lions (AEPSSL)', 1418, 'N');</v>
      </c>
      <c r="E119" t="e">
        <f t="shared" si="6"/>
        <v>#N/A</v>
      </c>
      <c r="F119" t="str">
        <f t="shared" si="7"/>
        <v>UPDATE CCD_STD_SVY_NAMES SET APP_SHOW_OPT_YN = 'N' where STD_SVY_NAME = 'Foraging Ecology and Health of Adult Female Steller Sea Lions (AEPSSL)';</v>
      </c>
    </row>
    <row r="120" spans="1:6" x14ac:dyDescent="0.25">
      <c r="A120">
        <v>8</v>
      </c>
      <c r="B120" t="s">
        <v>1180</v>
      </c>
      <c r="C120" t="str">
        <f t="shared" si="4"/>
        <v>N</v>
      </c>
      <c r="D120" t="str">
        <f t="shared" si="5"/>
        <v>INSERT INTO CCD_STD_SVY_NAMES (STD_SVY_NAME, FINSS_ID, APP_SHOW_OPT_YN) VALUES ('GOA/EBS/AI Longline Stock Assessment Survey', 8, 'N');</v>
      </c>
      <c r="E120" t="e">
        <f t="shared" si="6"/>
        <v>#N/A</v>
      </c>
      <c r="F120" t="str">
        <f t="shared" si="7"/>
        <v>UPDATE CCD_STD_SVY_NAMES SET APP_SHOW_OPT_YN = 'N' where STD_SVY_NAME = 'GOA/EBS/AI Longline Stock Assessment Survey';</v>
      </c>
    </row>
    <row r="121" spans="1:6" x14ac:dyDescent="0.25">
      <c r="A121">
        <v>1893</v>
      </c>
      <c r="B121" s="5" t="s">
        <v>1181</v>
      </c>
      <c r="C121" t="str">
        <f t="shared" si="4"/>
        <v>N</v>
      </c>
      <c r="D121" t="str">
        <f t="shared" si="5"/>
        <v>INSERT INTO CCD_STD_SVY_NAMES (STD_SVY_NAME, FINSS_ID, APP_SHOW_OPT_YN) VALUES ('Guam and CNMI Ocean Acidification Process Cruise - National Coral Reef Conservation Program/National Ocean Acification Program', 1893, 'N');</v>
      </c>
      <c r="E121" t="e">
        <f t="shared" si="6"/>
        <v>#N/A</v>
      </c>
      <c r="F121" t="str">
        <f t="shared" si="7"/>
        <v>UPDATE CCD_STD_SVY_NAMES SET APP_SHOW_OPT_YN = 'N' where STD_SVY_NAME = 'Guam and CNMI Ocean Acidification Process Cruise - National Coral Reef Conservation Program/National Ocean Acification Program';</v>
      </c>
    </row>
    <row r="122" spans="1:6" x14ac:dyDescent="0.25">
      <c r="A122">
        <v>1462</v>
      </c>
      <c r="B122" t="s">
        <v>1182</v>
      </c>
      <c r="C122" t="str">
        <f t="shared" si="4"/>
        <v>N</v>
      </c>
      <c r="D122" t="str">
        <f t="shared" si="5"/>
        <v>INSERT INTO CCD_STD_SVY_NAMES (STD_SVY_NAME, FINSS_ID, APP_SHOW_OPT_YN) VALUES ('Guam and the Commonwealth of the Northern Mariana Islands (CNMI) Cetacean Survey', 1462, 'N');</v>
      </c>
      <c r="E122" t="e">
        <f t="shared" si="6"/>
        <v>#N/A</v>
      </c>
      <c r="F122" t="str">
        <f t="shared" si="7"/>
        <v>UPDATE CCD_STD_SVY_NAMES SET APP_SHOW_OPT_YN = 'N' where STD_SVY_NAME = 'Guam and the Commonwealth of the Northern Mariana Islands (CNMI) Cetacean Survey';</v>
      </c>
    </row>
    <row r="123" spans="1:6" x14ac:dyDescent="0.25">
      <c r="A123">
        <v>2186</v>
      </c>
      <c r="B123" t="s">
        <v>1183</v>
      </c>
      <c r="C123" t="str">
        <f t="shared" si="4"/>
        <v>N</v>
      </c>
      <c r="D123" t="str">
        <f t="shared" si="5"/>
        <v>INSERT INTO CCD_STD_SVY_NAMES (STD_SVY_NAME, FINSS_ID, APP_SHOW_OPT_YN) VALUES ('Gulf Watch Alaska Program', 2186, 'N');</v>
      </c>
      <c r="E123" t="e">
        <f t="shared" si="6"/>
        <v>#N/A</v>
      </c>
      <c r="F123" t="str">
        <f t="shared" si="7"/>
        <v>UPDATE CCD_STD_SVY_NAMES SET APP_SHOW_OPT_YN = 'N' where STD_SVY_NAME = 'Gulf Watch Alaska Program';</v>
      </c>
    </row>
    <row r="124" spans="1:6" x14ac:dyDescent="0.25">
      <c r="A124">
        <v>2121</v>
      </c>
      <c r="B124" t="s">
        <v>1184</v>
      </c>
      <c r="C124" t="str">
        <f t="shared" si="4"/>
        <v>N</v>
      </c>
      <c r="D124" t="str">
        <f t="shared" si="5"/>
        <v>INSERT INTO CCD_STD_SVY_NAMES (STD_SVY_NAME, FINSS_ID, APP_SHOW_OPT_YN) VALUES ('Gulf of Alaska - Southeast Coastal Monitoring Age-0 Groundfish and Salmon Recruitment Processes', 2121, 'N');</v>
      </c>
      <c r="E124" t="e">
        <f t="shared" si="6"/>
        <v>#N/A</v>
      </c>
      <c r="F124" t="str">
        <f t="shared" si="7"/>
        <v>UPDATE CCD_STD_SVY_NAMES SET APP_SHOW_OPT_YN = 'N' where STD_SVY_NAME = 'Gulf of Alaska - Southeast Coastal Monitoring Age-0 Groundfish and Salmon Recruitment Processes';</v>
      </c>
    </row>
    <row r="125" spans="1:6" x14ac:dyDescent="0.25">
      <c r="A125">
        <v>46</v>
      </c>
      <c r="B125" t="s">
        <v>1185</v>
      </c>
      <c r="C125" t="str">
        <f t="shared" si="4"/>
        <v>N</v>
      </c>
      <c r="D125" t="str">
        <f t="shared" si="5"/>
        <v>INSERT INTO CCD_STD_SVY_NAMES (STD_SVY_NAME, FINSS_ID, APP_SHOW_OPT_YN) VALUES ('Gulf of Alaska Biennial Walleye Pollock Accoustic_Summer', 46, 'N');</v>
      </c>
      <c r="E125" t="e">
        <f t="shared" si="6"/>
        <v>#N/A</v>
      </c>
      <c r="F125" t="str">
        <f t="shared" si="7"/>
        <v>UPDATE CCD_STD_SVY_NAMES SET APP_SHOW_OPT_YN = 'N' where STD_SVY_NAME = 'Gulf of Alaska Biennial Walleye Pollock Accoustic_Summer';</v>
      </c>
    </row>
    <row r="126" spans="1:6" x14ac:dyDescent="0.25">
      <c r="A126">
        <v>23</v>
      </c>
      <c r="B126" t="s">
        <v>1186</v>
      </c>
      <c r="C126" t="str">
        <f t="shared" si="4"/>
        <v>N</v>
      </c>
      <c r="D126" t="str">
        <f t="shared" si="5"/>
        <v>INSERT INTO CCD_STD_SVY_NAMES (STD_SVY_NAME, FINSS_ID, APP_SHOW_OPT_YN) VALUES ('Gulf of Alaska Eco-FOCI_Late Larval Fish', 23, 'N');</v>
      </c>
      <c r="E126" t="e">
        <f t="shared" si="6"/>
        <v>#N/A</v>
      </c>
      <c r="F126" t="str">
        <f t="shared" si="7"/>
        <v>UPDATE CCD_STD_SVY_NAMES SET APP_SHOW_OPT_YN = 'N' where STD_SVY_NAME = 'Gulf of Alaska Eco-FOCI_Late Larval Fish';</v>
      </c>
    </row>
    <row r="127" spans="1:6" x14ac:dyDescent="0.25">
      <c r="A127">
        <v>1411</v>
      </c>
      <c r="B127" t="s">
        <v>1187</v>
      </c>
      <c r="C127" t="str">
        <f t="shared" si="4"/>
        <v>N</v>
      </c>
      <c r="D127" t="str">
        <f t="shared" si="5"/>
        <v>INSERT INTO CCD_STD_SVY_NAMES (STD_SVY_NAME, FINSS_ID, APP_SHOW_OPT_YN) VALUES ('Gulf of Alaska Habitat Areas of Particular Concern (HAPC)', 1411, 'N');</v>
      </c>
      <c r="E127" t="e">
        <f t="shared" si="6"/>
        <v>#N/A</v>
      </c>
      <c r="F127" t="str">
        <f t="shared" si="7"/>
        <v>UPDATE CCD_STD_SVY_NAMES SET APP_SHOW_OPT_YN = 'N' where STD_SVY_NAME = 'Gulf of Alaska Habitat Areas of Particular Concern (HAPC)';</v>
      </c>
    </row>
    <row r="128" spans="1:6" x14ac:dyDescent="0.25">
      <c r="A128">
        <v>565</v>
      </c>
      <c r="B128" t="s">
        <v>1188</v>
      </c>
      <c r="C128" t="str">
        <f t="shared" si="4"/>
        <v>N</v>
      </c>
      <c r="D128" t="str">
        <f t="shared" si="5"/>
        <v>INSERT INTO CCD_STD_SVY_NAMES (STD_SVY_NAME, FINSS_ID, APP_SHOW_OPT_YN) VALUES ('Gulf of Alaska Integrated Ecosystem Research Program (IERP)', 565, 'N');</v>
      </c>
      <c r="E128" t="e">
        <f t="shared" si="6"/>
        <v>#N/A</v>
      </c>
      <c r="F128" t="str">
        <f t="shared" si="7"/>
        <v>UPDATE CCD_STD_SVY_NAMES SET APP_SHOW_OPT_YN = 'N' where STD_SVY_NAME = 'Gulf of Alaska Integrated Ecosystem Research Program (IERP)';</v>
      </c>
    </row>
    <row r="129" spans="1:6" x14ac:dyDescent="0.25">
      <c r="A129">
        <v>30</v>
      </c>
      <c r="B129" t="s">
        <v>1189</v>
      </c>
      <c r="C129" t="str">
        <f t="shared" si="4"/>
        <v>N</v>
      </c>
      <c r="D129" t="str">
        <f t="shared" si="5"/>
        <v>INSERT INTO CCD_STD_SVY_NAMES (STD_SVY_NAME, FINSS_ID, APP_SHOW_OPT_YN) VALUES ('Gulf of Alaska Shelf and Slope Groundfish Bottom Trawl ', 30, 'N');</v>
      </c>
      <c r="E129" t="e">
        <f t="shared" si="6"/>
        <v>#N/A</v>
      </c>
      <c r="F129" t="str">
        <f t="shared" si="7"/>
        <v>UPDATE CCD_STD_SVY_NAMES SET APP_SHOW_OPT_YN = 'N' where STD_SVY_NAME = 'Gulf of Alaska Shelf and Slope Groundfish Bottom Trawl ';</v>
      </c>
    </row>
    <row r="130" spans="1:6" x14ac:dyDescent="0.25">
      <c r="A130">
        <v>1417</v>
      </c>
      <c r="B130" t="s">
        <v>1190</v>
      </c>
      <c r="C130" t="str">
        <f t="shared" si="4"/>
        <v>N</v>
      </c>
      <c r="D130" t="str">
        <f t="shared" si="5"/>
        <v>INSERT INTO CCD_STD_SVY_NAMES (STD_SVY_NAME, FINSS_ID, APP_SHOW_OPT_YN) VALUES ('Gulf of Alaska Steller Sea Lion (AEPSSL) Resight', 1417, 'N');</v>
      </c>
      <c r="E130" t="e">
        <f t="shared" si="6"/>
        <v>#N/A</v>
      </c>
      <c r="F130" t="str">
        <f t="shared" si="7"/>
        <v>UPDATE CCD_STD_SVY_NAMES SET APP_SHOW_OPT_YN = 'N' where STD_SVY_NAME = 'Gulf of Alaska Steller Sea Lion (AEPSSL) Resight';</v>
      </c>
    </row>
    <row r="131" spans="1:6" x14ac:dyDescent="0.25">
      <c r="A131">
        <v>2127</v>
      </c>
      <c r="B131" t="s">
        <v>1191</v>
      </c>
      <c r="C131" t="str">
        <f t="shared" ref="C131:C194" si="8">IF(ISNA(E131), "N", "Y")</f>
        <v>N</v>
      </c>
      <c r="D131" t="str">
        <f t="shared" ref="D131:D194" si="9">CONCATENATE("INSERT INTO CCD_STD_SVY_NAMES (STD_SVY_NAME, FINSS_ID, APP_SHOW_OPT_YN) VALUES ('", SUBSTITUTE(B131, "'", "''"), "', ", A131, ", '", C131, "');")</f>
        <v>INSERT INTO CCD_STD_SVY_NAMES (STD_SVY_NAME, FINSS_ID, APP_SHOW_OPT_YN) VALUES ('Gulf of Alaska Steller sea lion vital rates studies', 2127, 'N');</v>
      </c>
      <c r="E131" t="e">
        <f t="shared" ref="E131:E194" si="10">VLOOKUP(B131, $T$2:$U$43, 1, FALSE)</f>
        <v>#N/A</v>
      </c>
      <c r="F131" t="str">
        <f t="shared" ref="F131:F194" si="11">CONCATENATE("UPDATE CCD_STD_SVY_NAMES SET APP_SHOW_OPT_YN = '", C131, "' where STD_SVY_NAME = '", SUBSTITUTE(B131, "'", "''"), "';")</f>
        <v>UPDATE CCD_STD_SVY_NAMES SET APP_SHOW_OPT_YN = 'N' where STD_SVY_NAME = 'Gulf of Alaska Steller sea lion vital rates studies';</v>
      </c>
    </row>
    <row r="132" spans="1:6" x14ac:dyDescent="0.25">
      <c r="A132">
        <v>542</v>
      </c>
      <c r="B132" t="s">
        <v>1192</v>
      </c>
      <c r="C132" t="str">
        <f t="shared" si="8"/>
        <v>N</v>
      </c>
      <c r="D132" t="str">
        <f t="shared" si="9"/>
        <v>INSERT INTO CCD_STD_SVY_NAMES (STD_SVY_NAME, FINSS_ID, APP_SHOW_OPT_YN) VALUES ('Gulf of California Vaquita Expedition', 542, 'N');</v>
      </c>
      <c r="E132" t="e">
        <f t="shared" si="10"/>
        <v>#N/A</v>
      </c>
      <c r="F132" t="str">
        <f t="shared" si="11"/>
        <v>UPDATE CCD_STD_SVY_NAMES SET APP_SHOW_OPT_YN = 'N' where STD_SVY_NAME = 'Gulf of California Vaquita Expedition';</v>
      </c>
    </row>
    <row r="133" spans="1:6" x14ac:dyDescent="0.25">
      <c r="A133">
        <v>1568</v>
      </c>
      <c r="B133" t="s">
        <v>1193</v>
      </c>
      <c r="C133" t="str">
        <f t="shared" si="8"/>
        <v>N</v>
      </c>
      <c r="D133" t="str">
        <f t="shared" si="9"/>
        <v>INSERT INTO CCD_STD_SVY_NAMES (STD_SVY_NAME, FINSS_ID, APP_SHOW_OPT_YN) VALUES ('Gulf of Maine Bottom Longline Survey_Fall', 1568, 'N');</v>
      </c>
      <c r="E133" t="e">
        <f t="shared" si="10"/>
        <v>#N/A</v>
      </c>
      <c r="F133" t="str">
        <f t="shared" si="11"/>
        <v>UPDATE CCD_STD_SVY_NAMES SET APP_SHOW_OPT_YN = 'N' where STD_SVY_NAME = 'Gulf of Maine Bottom Longline Survey_Fall';</v>
      </c>
    </row>
    <row r="134" spans="1:6" x14ac:dyDescent="0.25">
      <c r="A134">
        <v>1604</v>
      </c>
      <c r="B134" t="s">
        <v>1194</v>
      </c>
      <c r="C134" t="str">
        <f t="shared" si="8"/>
        <v>N</v>
      </c>
      <c r="D134" t="str">
        <f t="shared" si="9"/>
        <v>INSERT INTO CCD_STD_SVY_NAMES (STD_SVY_NAME, FINSS_ID, APP_SHOW_OPT_YN) VALUES ('Gulf of Maine Bottom Longline Survey_Spring', 1604, 'N');</v>
      </c>
      <c r="E134" t="e">
        <f t="shared" si="10"/>
        <v>#N/A</v>
      </c>
      <c r="F134" t="str">
        <f t="shared" si="11"/>
        <v>UPDATE CCD_STD_SVY_NAMES SET APP_SHOW_OPT_YN = 'N' where STD_SVY_NAME = 'Gulf of Maine Bottom Longline Survey_Spring';</v>
      </c>
    </row>
    <row r="135" spans="1:6" x14ac:dyDescent="0.25">
      <c r="A135">
        <v>2162</v>
      </c>
      <c r="B135" t="s">
        <v>1195</v>
      </c>
      <c r="C135" t="str">
        <f t="shared" si="8"/>
        <v>N</v>
      </c>
      <c r="D135" t="str">
        <f t="shared" si="9"/>
        <v>INSERT INTO CCD_STD_SVY_NAMES (STD_SVY_NAME, FINSS_ID, APP_SHOW_OPT_YN) VALUES ('Gulf of Mexico Bryde''s Whale Trophic Ecology Study_Fall', 2162, 'N');</v>
      </c>
      <c r="E135" t="e">
        <f t="shared" si="10"/>
        <v>#N/A</v>
      </c>
      <c r="F135" t="str">
        <f t="shared" si="11"/>
        <v>UPDATE CCD_STD_SVY_NAMES SET APP_SHOW_OPT_YN = 'N' where STD_SVY_NAME = 'Gulf of Mexico Bryde''s Whale Trophic Ecology Study_Fall';</v>
      </c>
    </row>
    <row r="136" spans="1:6" x14ac:dyDescent="0.25">
      <c r="A136">
        <v>2931</v>
      </c>
      <c r="B136" t="s">
        <v>1196</v>
      </c>
      <c r="C136" t="str">
        <f t="shared" si="8"/>
        <v>N</v>
      </c>
      <c r="D136" t="str">
        <f t="shared" si="9"/>
        <v>INSERT INTO CCD_STD_SVY_NAMES (STD_SVY_NAME, FINSS_ID, APP_SHOW_OPT_YN) VALUES ('Gulf of Mexico Bryde''s Whale Trophic Ecology Study_Summer', 2931, 'N');</v>
      </c>
      <c r="E136" t="e">
        <f t="shared" si="10"/>
        <v>#N/A</v>
      </c>
      <c r="F136" t="str">
        <f t="shared" si="11"/>
        <v>UPDATE CCD_STD_SVY_NAMES SET APP_SHOW_OPT_YN = 'N' where STD_SVY_NAME = 'Gulf of Mexico Bryde''s Whale Trophic Ecology Study_Summer';</v>
      </c>
    </row>
    <row r="137" spans="1:6" x14ac:dyDescent="0.25">
      <c r="A137">
        <v>1381</v>
      </c>
      <c r="B137" t="s">
        <v>1197</v>
      </c>
      <c r="C137" t="str">
        <f t="shared" si="8"/>
        <v>N</v>
      </c>
      <c r="D137" t="str">
        <f t="shared" si="9"/>
        <v>INSERT INTO CCD_STD_SVY_NAMES (STD_SVY_NAME, FINSS_ID, APP_SHOW_OPT_YN) VALUES ('Gulf of Mexico Highly Migratory Species (HMS) Pelagic Longline_Winter', 1381, 'N');</v>
      </c>
      <c r="E137" t="e">
        <f t="shared" si="10"/>
        <v>#N/A</v>
      </c>
      <c r="F137" t="str">
        <f t="shared" si="11"/>
        <v>UPDATE CCD_STD_SVY_NAMES SET APP_SHOW_OPT_YN = 'N' where STD_SVY_NAME = 'Gulf of Mexico Highly Migratory Species (HMS) Pelagic Longline_Winter';</v>
      </c>
    </row>
    <row r="138" spans="1:6" x14ac:dyDescent="0.25">
      <c r="A138">
        <v>138</v>
      </c>
      <c r="B138" t="s">
        <v>1198</v>
      </c>
      <c r="C138" t="str">
        <f t="shared" si="8"/>
        <v>N</v>
      </c>
      <c r="D138" t="str">
        <f t="shared" si="9"/>
        <v>INSERT INTO CCD_STD_SVY_NAMES (STD_SVY_NAME, FINSS_ID, APP_SHOW_OPT_YN) VALUES ('Gulf of Mexico Pelagic Longline', 138, 'N');</v>
      </c>
      <c r="E138" t="e">
        <f t="shared" si="10"/>
        <v>#N/A</v>
      </c>
      <c r="F138" t="str">
        <f t="shared" si="11"/>
        <v>UPDATE CCD_STD_SVY_NAMES SET APP_SHOW_OPT_YN = 'N' where STD_SVY_NAME = 'Gulf of Mexico Pelagic Longline';</v>
      </c>
    </row>
    <row r="139" spans="1:6" x14ac:dyDescent="0.25">
      <c r="A139">
        <v>231</v>
      </c>
      <c r="B139" t="s">
        <v>1199</v>
      </c>
      <c r="C139" t="str">
        <f t="shared" si="8"/>
        <v>N</v>
      </c>
      <c r="D139" t="str">
        <f t="shared" si="9"/>
        <v>INSERT INTO CCD_STD_SVY_NAMES (STD_SVY_NAME, FINSS_ID, APP_SHOW_OPT_YN) VALUES ('Gulf of Mexico Shark Pupping and Nursery (GULFSPAN)', 231, 'N');</v>
      </c>
      <c r="E139" t="e">
        <f t="shared" si="10"/>
        <v>#N/A</v>
      </c>
      <c r="F139" t="str">
        <f t="shared" si="11"/>
        <v>UPDATE CCD_STD_SVY_NAMES SET APP_SHOW_OPT_YN = 'N' where STD_SVY_NAME = 'Gulf of Mexico Shark Pupping and Nursery (GULFSPAN)';</v>
      </c>
    </row>
    <row r="140" spans="1:6" x14ac:dyDescent="0.25">
      <c r="A140">
        <v>960</v>
      </c>
      <c r="B140" t="s">
        <v>1200</v>
      </c>
      <c r="C140" t="str">
        <f t="shared" si="8"/>
        <v>N</v>
      </c>
      <c r="D140" t="str">
        <f t="shared" si="9"/>
        <v>INSERT INTO CCD_STD_SVY_NAMES (STD_SVY_NAME, FINSS_ID, APP_SHOW_OPT_YN) VALUES ('Gulf of Mexico Shark Pupping and Nursery (GULFSPAN) (FSU/CML)', 960, 'N');</v>
      </c>
      <c r="E140" t="e">
        <f t="shared" si="10"/>
        <v>#N/A</v>
      </c>
      <c r="F140" t="str">
        <f t="shared" si="11"/>
        <v>UPDATE CCD_STD_SVY_NAMES SET APP_SHOW_OPT_YN = 'N' where STD_SVY_NAME = 'Gulf of Mexico Shark Pupping and Nursery (GULFSPAN) (FSU/CML)';</v>
      </c>
    </row>
    <row r="141" spans="1:6" x14ac:dyDescent="0.25">
      <c r="A141">
        <v>961</v>
      </c>
      <c r="B141" t="s">
        <v>1201</v>
      </c>
      <c r="C141" t="str">
        <f t="shared" si="8"/>
        <v>N</v>
      </c>
      <c r="D141" t="str">
        <f t="shared" si="9"/>
        <v>INSERT INTO CCD_STD_SVY_NAMES (STD_SVY_NAME, FINSS_ID, APP_SHOW_OPT_YN) VALUES ('Gulf of Mexico Shark Pupping and Nursery (GULFSPAN) (UHCL)', 961, 'N');</v>
      </c>
      <c r="E141" t="e">
        <f t="shared" si="10"/>
        <v>#N/A</v>
      </c>
      <c r="F141" t="str">
        <f t="shared" si="11"/>
        <v>UPDATE CCD_STD_SVY_NAMES SET APP_SHOW_OPT_YN = 'N' where STD_SVY_NAME = 'Gulf of Mexico Shark Pupping and Nursery (GULFSPAN) (UHCL)';</v>
      </c>
    </row>
    <row r="142" spans="1:6" x14ac:dyDescent="0.25">
      <c r="A142">
        <v>962</v>
      </c>
      <c r="B142" t="s">
        <v>1202</v>
      </c>
      <c r="C142" t="str">
        <f t="shared" si="8"/>
        <v>N</v>
      </c>
      <c r="D142" t="str">
        <f t="shared" si="9"/>
        <v>INSERT INTO CCD_STD_SVY_NAMES (STD_SVY_NAME, FINSS_ID, APP_SHOW_OPT_YN) VALUES ('Gulf of Mexico Shark Pupping and Nursery (GULFSPAN) (USA/DISL)', 962, 'N');</v>
      </c>
      <c r="E142" t="e">
        <f t="shared" si="10"/>
        <v>#N/A</v>
      </c>
      <c r="F142" t="str">
        <f t="shared" si="11"/>
        <v>UPDATE CCD_STD_SVY_NAMES SET APP_SHOW_OPT_YN = 'N' where STD_SVY_NAME = 'Gulf of Mexico Shark Pupping and Nursery (GULFSPAN) (USA/DISL)';</v>
      </c>
    </row>
    <row r="143" spans="1:6" x14ac:dyDescent="0.25">
      <c r="A143">
        <v>963</v>
      </c>
      <c r="B143" t="s">
        <v>1203</v>
      </c>
      <c r="C143" t="str">
        <f t="shared" si="8"/>
        <v>N</v>
      </c>
      <c r="D143" t="str">
        <f t="shared" si="9"/>
        <v>INSERT INTO CCD_STD_SVY_NAMES (STD_SVY_NAME, FINSS_ID, APP_SHOW_OPT_YN) VALUES ('Gulf of Mexico Shark Pupping and Nursery (GULFSPAN) (USM/GCRL)', 963, 'N');</v>
      </c>
      <c r="E143" t="e">
        <f t="shared" si="10"/>
        <v>#N/A</v>
      </c>
      <c r="F143" t="str">
        <f t="shared" si="11"/>
        <v>UPDATE CCD_STD_SVY_NAMES SET APP_SHOW_OPT_YN = 'N' where STD_SVY_NAME = 'Gulf of Mexico Shark Pupping and Nursery (GULFSPAN) (USM/GCRL)';</v>
      </c>
    </row>
    <row r="144" spans="1:6" x14ac:dyDescent="0.25">
      <c r="A144">
        <v>744</v>
      </c>
      <c r="B144" t="s">
        <v>1204</v>
      </c>
      <c r="C144" t="str">
        <f t="shared" si="8"/>
        <v>N</v>
      </c>
      <c r="D144" t="str">
        <f t="shared" si="9"/>
        <v>INSERT INTO CCD_STD_SVY_NAMES (STD_SVY_NAME, FINSS_ID, APP_SHOW_OPT_YN) VALUES ('Habitat Sea Bass', 744, 'N');</v>
      </c>
      <c r="E144" t="e">
        <f t="shared" si="10"/>
        <v>#N/A</v>
      </c>
      <c r="F144" t="str">
        <f t="shared" si="11"/>
        <v>UPDATE CCD_STD_SVY_NAMES SET APP_SHOW_OPT_YN = 'N' where STD_SVY_NAME = 'Habitat Sea Bass';</v>
      </c>
    </row>
    <row r="145" spans="1:6" x14ac:dyDescent="0.25">
      <c r="A145">
        <v>92</v>
      </c>
      <c r="B145" t="s">
        <v>1205</v>
      </c>
      <c r="C145" t="str">
        <f t="shared" si="8"/>
        <v>N</v>
      </c>
      <c r="D145" t="str">
        <f t="shared" si="9"/>
        <v>INSERT INTO CCD_STD_SVY_NAMES (STD_SVY_NAME, FINSS_ID, APP_SHOW_OPT_YN) VALUES ('Hake Acoustic_Summer', 92, 'N');</v>
      </c>
      <c r="E145" t="e">
        <f t="shared" si="10"/>
        <v>#N/A</v>
      </c>
      <c r="F145" t="str">
        <f t="shared" si="11"/>
        <v>UPDATE CCD_STD_SVY_NAMES SET APP_SHOW_OPT_YN = 'N' where STD_SVY_NAME = 'Hake Acoustic_Summer';</v>
      </c>
    </row>
    <row r="146" spans="1:6" x14ac:dyDescent="0.25">
      <c r="A146">
        <v>768</v>
      </c>
      <c r="B146" t="s">
        <v>1206</v>
      </c>
      <c r="C146" t="str">
        <f t="shared" si="8"/>
        <v>N</v>
      </c>
      <c r="D146" t="str">
        <f t="shared" si="9"/>
        <v>INSERT INTO CCD_STD_SVY_NAMES (STD_SVY_NAME, FINSS_ID, APP_SHOW_OPT_YN) VALUES ('Hawaiian Archipelago Insular', 768, 'N');</v>
      </c>
      <c r="E146" t="e">
        <f t="shared" si="10"/>
        <v>#N/A</v>
      </c>
      <c r="F146" t="str">
        <f t="shared" si="11"/>
        <v>UPDATE CCD_STD_SVY_NAMES SET APP_SHOW_OPT_YN = 'N' where STD_SVY_NAME = 'Hawaiian Archipelago Insular';</v>
      </c>
    </row>
    <row r="147" spans="1:6" x14ac:dyDescent="0.25">
      <c r="A147">
        <v>1427</v>
      </c>
      <c r="B147" t="s">
        <v>1207</v>
      </c>
      <c r="C147" t="str">
        <f t="shared" si="8"/>
        <v>Y</v>
      </c>
      <c r="D147" t="str">
        <f t="shared" si="9"/>
        <v>INSERT INTO CCD_STD_SVY_NAMES (STD_SVY_NAME, FINSS_ID, APP_SHOW_OPT_YN) VALUES ('Hawaiian Archipelago Insular Bottomfish Survey', 1427, 'Y');</v>
      </c>
      <c r="E147" t="str">
        <f t="shared" si="10"/>
        <v>Hawaiian Archipelago Insular Bottomfish Survey</v>
      </c>
      <c r="F147" t="str">
        <f t="shared" si="11"/>
        <v>UPDATE CCD_STD_SVY_NAMES SET APP_SHOW_OPT_YN = 'Y' where STD_SVY_NAME = 'Hawaiian Archipelago Insular Bottomfish Survey';</v>
      </c>
    </row>
    <row r="148" spans="1:6" x14ac:dyDescent="0.25">
      <c r="A148">
        <v>2037</v>
      </c>
      <c r="B148" t="s">
        <v>1208</v>
      </c>
      <c r="C148" t="str">
        <f t="shared" si="8"/>
        <v>N</v>
      </c>
      <c r="D148" t="str">
        <f t="shared" si="9"/>
        <v>INSERT INTO CCD_STD_SVY_NAMES (STD_SVY_NAME, FINSS_ID, APP_SHOW_OPT_YN) VALUES ('Hawaiian Archipelago Insular Bottomfish Survey (Cooperative Research)', 2037, 'N');</v>
      </c>
      <c r="E148" t="e">
        <f t="shared" si="10"/>
        <v>#N/A</v>
      </c>
      <c r="F148" t="str">
        <f t="shared" si="11"/>
        <v>UPDATE CCD_STD_SVY_NAMES SET APP_SHOW_OPT_YN = 'N' where STD_SVY_NAME = 'Hawaiian Archipelago Insular Bottomfish Survey (Cooperative Research)';</v>
      </c>
    </row>
    <row r="149" spans="1:6" x14ac:dyDescent="0.25">
      <c r="A149">
        <v>2038</v>
      </c>
      <c r="B149" t="s">
        <v>1209</v>
      </c>
      <c r="C149" t="str">
        <f t="shared" si="8"/>
        <v>N</v>
      </c>
      <c r="D149" t="str">
        <f t="shared" si="9"/>
        <v>INSERT INTO CCD_STD_SVY_NAMES (STD_SVY_NAME, FINSS_ID, APP_SHOW_OPT_YN) VALUES ('Hawaiian Archipelago Insular Reef Fish Survey', 2038, 'N');</v>
      </c>
      <c r="E149" t="e">
        <f t="shared" si="10"/>
        <v>#N/A</v>
      </c>
      <c r="F149" t="str">
        <f t="shared" si="11"/>
        <v>UPDATE CCD_STD_SVY_NAMES SET APP_SHOW_OPT_YN = 'N' where STD_SVY_NAME = 'Hawaiian Archipelago Insular Reef Fish Survey';</v>
      </c>
    </row>
    <row r="150" spans="1:6" x14ac:dyDescent="0.25">
      <c r="A150">
        <v>2041</v>
      </c>
      <c r="B150" t="s">
        <v>1210</v>
      </c>
      <c r="C150" t="str">
        <f t="shared" si="8"/>
        <v>N</v>
      </c>
      <c r="D150" t="str">
        <f t="shared" si="9"/>
        <v>INSERT INTO CCD_STD_SVY_NAMES (STD_SVY_NAME, FINSS_ID, APP_SHOW_OPT_YN) VALUES ('Hawaiian Archipelago Life History Bio-sampling', 2041, 'N');</v>
      </c>
      <c r="E150" t="e">
        <f t="shared" si="10"/>
        <v>#N/A</v>
      </c>
      <c r="F150" t="str">
        <f t="shared" si="11"/>
        <v>UPDATE CCD_STD_SVY_NAMES SET APP_SHOW_OPT_YN = 'N' where STD_SVY_NAME = 'Hawaiian Archipelago Life History Bio-sampling';</v>
      </c>
    </row>
    <row r="151" spans="1:6" x14ac:dyDescent="0.25">
      <c r="A151">
        <v>1423</v>
      </c>
      <c r="B151" s="5" t="s">
        <v>1211</v>
      </c>
      <c r="C151" t="str">
        <f t="shared" si="8"/>
        <v>N</v>
      </c>
      <c r="D151" t="str">
        <f t="shared" si="9"/>
        <v>INSERT INTO CCD_STD_SVY_NAMES (STD_SVY_NAME, FINSS_ID, APP_SHOW_OPT_YN) VALUES ('Hawaiian Archipelago Reef Assessment and Monitoring Program (HARAMP) - National Coral Reef Monitoring Program (NCRMP)', 1423, 'N');</v>
      </c>
      <c r="E151" t="e">
        <f t="shared" si="10"/>
        <v>#N/A</v>
      </c>
      <c r="F151" t="str">
        <f t="shared" si="11"/>
        <v>UPDATE CCD_STD_SVY_NAMES SET APP_SHOW_OPT_YN = 'N' where STD_SVY_NAME = 'Hawaiian Archipelago Reef Assessment and Monitoring Program (HARAMP) - National Coral Reef Monitoring Program (NCRMP)';</v>
      </c>
    </row>
    <row r="152" spans="1:6" x14ac:dyDescent="0.25">
      <c r="A152">
        <v>1442</v>
      </c>
      <c r="B152" t="s">
        <v>1212</v>
      </c>
      <c r="C152" t="str">
        <f t="shared" si="8"/>
        <v>N</v>
      </c>
      <c r="D152" t="str">
        <f t="shared" si="9"/>
        <v>INSERT INTO CCD_STD_SVY_NAMES (STD_SVY_NAME, FINSS_ID, APP_SHOW_OPT_YN) VALUES ('Hawaiian Islands: Technology for the Ecology of Cetaceans (HI-TEC)', 1442, 'N');</v>
      </c>
      <c r="E152" t="e">
        <f t="shared" si="10"/>
        <v>#N/A</v>
      </c>
      <c r="F152" t="str">
        <f t="shared" si="11"/>
        <v>UPDATE CCD_STD_SVY_NAMES SET APP_SHOW_OPT_YN = 'N' where STD_SVY_NAME = 'Hawaiian Islands: Technology for the Ecology of Cetaceans (HI-TEC)';</v>
      </c>
    </row>
    <row r="153" spans="1:6" x14ac:dyDescent="0.25">
      <c r="A153">
        <v>1463</v>
      </c>
      <c r="B153" t="s">
        <v>1213</v>
      </c>
      <c r="C153" t="str">
        <f t="shared" si="8"/>
        <v>N</v>
      </c>
      <c r="D153" t="str">
        <f t="shared" si="9"/>
        <v>INSERT INTO CCD_STD_SVY_NAMES (STD_SVY_NAME, FINSS_ID, APP_SHOW_OPT_YN) VALUES ('Hawaiian Monk Seal Enhancement and Survey Cruise (HMSEAS)', 1463, 'N');</v>
      </c>
      <c r="E153" t="e">
        <f t="shared" si="10"/>
        <v>#N/A</v>
      </c>
      <c r="F153" t="str">
        <f t="shared" si="11"/>
        <v>UPDATE CCD_STD_SVY_NAMES SET APP_SHOW_OPT_YN = 'N' where STD_SVY_NAME = 'Hawaiian Monk Seal Enhancement and Survey Cruise (HMSEAS)';</v>
      </c>
    </row>
    <row r="154" spans="1:6" x14ac:dyDescent="0.25">
      <c r="A154">
        <v>1432</v>
      </c>
      <c r="B154" t="s">
        <v>1214</v>
      </c>
      <c r="C154" t="str">
        <f t="shared" si="8"/>
        <v>N</v>
      </c>
      <c r="D154" t="str">
        <f t="shared" si="9"/>
        <v>INSERT INTO CCD_STD_SVY_NAMES (STD_SVY_NAME, FINSS_ID, APP_SHOW_OPT_YN) VALUES ('Hawaiian Monk Seal Population Assessment and Recovery Activities - Deployment', 1432, 'N');</v>
      </c>
      <c r="E154" t="e">
        <f t="shared" si="10"/>
        <v>#N/A</v>
      </c>
      <c r="F154" t="str">
        <f t="shared" si="11"/>
        <v>UPDATE CCD_STD_SVY_NAMES SET APP_SHOW_OPT_YN = 'N' where STD_SVY_NAME = 'Hawaiian Monk Seal Population Assessment and Recovery Activities - Deployment';</v>
      </c>
    </row>
    <row r="155" spans="1:6" x14ac:dyDescent="0.25">
      <c r="A155">
        <v>209</v>
      </c>
      <c r="B155" t="s">
        <v>1215</v>
      </c>
      <c r="C155" t="str">
        <f t="shared" si="8"/>
        <v>Y</v>
      </c>
      <c r="D155" t="str">
        <f t="shared" si="9"/>
        <v>INSERT INTO CCD_STD_SVY_NAMES (STD_SVY_NAME, FINSS_ID, APP_SHOW_OPT_YN) VALUES ('Hawaiian Monk Seal Population Assessment and Recovery Activities - Recovery', 209, 'Y');</v>
      </c>
      <c r="E155" t="str">
        <f t="shared" si="10"/>
        <v>Hawaiian Monk Seal Population Assessment and Recovery Activities - Recovery</v>
      </c>
      <c r="F155" t="str">
        <f t="shared" si="11"/>
        <v>UPDATE CCD_STD_SVY_NAMES SET APP_SHOW_OPT_YN = 'Y' where STD_SVY_NAME = 'Hawaiian Monk Seal Population Assessment and Recovery Activities - Recovery';</v>
      </c>
    </row>
    <row r="156" spans="1:6" x14ac:dyDescent="0.25">
      <c r="A156">
        <v>348</v>
      </c>
      <c r="B156" t="s">
        <v>1216</v>
      </c>
      <c r="C156" t="str">
        <f t="shared" si="8"/>
        <v>N</v>
      </c>
      <c r="D156" t="str">
        <f t="shared" si="9"/>
        <v>INSERT INTO CCD_STD_SVY_NAMES (STD_SVY_NAME, FINSS_ID, APP_SHOW_OPT_YN) VALUES ('Herring Energetics', 348, 'N');</v>
      </c>
      <c r="E156" t="e">
        <f t="shared" si="10"/>
        <v>#N/A</v>
      </c>
      <c r="F156" t="str">
        <f t="shared" si="11"/>
        <v>UPDATE CCD_STD_SVY_NAMES SET APP_SHOW_OPT_YN = 'N' where STD_SVY_NAME = 'Herring Energetics';</v>
      </c>
    </row>
    <row r="157" spans="1:6" x14ac:dyDescent="0.25">
      <c r="A157">
        <v>349</v>
      </c>
      <c r="B157" t="s">
        <v>1217</v>
      </c>
      <c r="C157" t="str">
        <f t="shared" si="8"/>
        <v>N</v>
      </c>
      <c r="D157" t="str">
        <f t="shared" si="9"/>
        <v>INSERT INTO CCD_STD_SVY_NAMES (STD_SVY_NAME, FINSS_ID, APP_SHOW_OPT_YN) VALUES ('Humpback Whale Prey', 349, 'N');</v>
      </c>
      <c r="E157" t="e">
        <f t="shared" si="10"/>
        <v>#N/A</v>
      </c>
      <c r="F157" t="str">
        <f t="shared" si="11"/>
        <v>UPDATE CCD_STD_SVY_NAMES SET APP_SHOW_OPT_YN = 'N' where STD_SVY_NAME = 'Humpback Whale Prey';</v>
      </c>
    </row>
    <row r="158" spans="1:6" x14ac:dyDescent="0.25">
      <c r="A158">
        <v>1413</v>
      </c>
      <c r="B158" t="s">
        <v>1218</v>
      </c>
      <c r="C158" t="str">
        <f t="shared" si="8"/>
        <v>N</v>
      </c>
      <c r="D158" t="str">
        <f t="shared" si="9"/>
        <v>INSERT INTO CCD_STD_SVY_NAMES (STD_SVY_NAME, FINSS_ID, APP_SHOW_OPT_YN) VALUES ('Ice Seal Ecology', 1413, 'N');</v>
      </c>
      <c r="E158" t="e">
        <f t="shared" si="10"/>
        <v>#N/A</v>
      </c>
      <c r="F158" t="str">
        <f t="shared" si="11"/>
        <v>UPDATE CCD_STD_SVY_NAMES SET APP_SHOW_OPT_YN = 'N' where STD_SVY_NAME = 'Ice Seal Ecology';</v>
      </c>
    </row>
    <row r="159" spans="1:6" x14ac:dyDescent="0.25">
      <c r="A159">
        <v>1310</v>
      </c>
      <c r="B159" t="s">
        <v>1219</v>
      </c>
      <c r="C159" t="str">
        <f t="shared" si="8"/>
        <v>N</v>
      </c>
      <c r="D159" t="str">
        <f t="shared" si="9"/>
        <v>INSERT INTO CCD_STD_SVY_NAMES (STD_SVY_NAME, FINSS_ID, APP_SHOW_OPT_YN) VALUES ('In-Water Sea Turtle Research (SCDNR)', 1310, 'N');</v>
      </c>
      <c r="E159" t="e">
        <f t="shared" si="10"/>
        <v>#N/A</v>
      </c>
      <c r="F159" t="str">
        <f t="shared" si="11"/>
        <v>UPDATE CCD_STD_SVY_NAMES SET APP_SHOW_OPT_YN = 'N' where STD_SVY_NAME = 'In-Water Sea Turtle Research (SCDNR)';</v>
      </c>
    </row>
    <row r="160" spans="1:6" x14ac:dyDescent="0.25">
      <c r="A160">
        <v>232</v>
      </c>
      <c r="B160" t="s">
        <v>1220</v>
      </c>
      <c r="C160" t="str">
        <f t="shared" si="8"/>
        <v>N</v>
      </c>
      <c r="D160" t="str">
        <f t="shared" si="9"/>
        <v>INSERT INTO CCD_STD_SVY_NAMES (STD_SVY_NAME, FINSS_ID, APP_SHOW_OPT_YN) VALUES ('InShore Shark Longline', 232, 'N');</v>
      </c>
      <c r="E160" t="e">
        <f t="shared" si="10"/>
        <v>#N/A</v>
      </c>
      <c r="F160" t="str">
        <f t="shared" si="11"/>
        <v>UPDATE CCD_STD_SVY_NAMES SET APP_SHOW_OPT_YN = 'N' where STD_SVY_NAME = 'InShore Shark Longline';</v>
      </c>
    </row>
    <row r="161" spans="1:6" x14ac:dyDescent="0.25">
      <c r="A161">
        <v>968</v>
      </c>
      <c r="B161" t="s">
        <v>1221</v>
      </c>
      <c r="C161" t="str">
        <f t="shared" si="8"/>
        <v>N</v>
      </c>
      <c r="D161" t="str">
        <f t="shared" si="9"/>
        <v>INSERT INTO CCD_STD_SVY_NAMES (STD_SVY_NAME, FINSS_ID, APP_SHOW_OPT_YN) VALUES ('Inshore Finfish Trawl Survey (MDMR)', 968, 'N');</v>
      </c>
      <c r="E161" t="e">
        <f t="shared" si="10"/>
        <v>#N/A</v>
      </c>
      <c r="F161" t="str">
        <f t="shared" si="11"/>
        <v>UPDATE CCD_STD_SVY_NAMES SET APP_SHOW_OPT_YN = 'N' where STD_SVY_NAME = 'Inshore Finfish Trawl Survey (MDMR)';</v>
      </c>
    </row>
    <row r="162" spans="1:6" x14ac:dyDescent="0.25">
      <c r="A162">
        <v>909</v>
      </c>
      <c r="B162" t="s">
        <v>1222</v>
      </c>
      <c r="C162" t="str">
        <f t="shared" si="8"/>
        <v>N</v>
      </c>
      <c r="D162" t="str">
        <f t="shared" si="9"/>
        <v>INSERT INTO CCD_STD_SVY_NAMES (STD_SVY_NAME, FINSS_ID, APP_SHOW_OPT_YN) VALUES ('Integrated Biscayne Bay Ecological Assessment and Monitoring Project (IBBEAM)', 909, 'N');</v>
      </c>
      <c r="E162" t="e">
        <f t="shared" si="10"/>
        <v>#N/A</v>
      </c>
      <c r="F162" t="str">
        <f t="shared" si="11"/>
        <v>UPDATE CCD_STD_SVY_NAMES SET APP_SHOW_OPT_YN = 'N' where STD_SVY_NAME = 'Integrated Biscayne Bay Ecological Assessment and Monitoring Project (IBBEAM)';</v>
      </c>
    </row>
    <row r="163" spans="1:6" x14ac:dyDescent="0.25">
      <c r="A163">
        <v>973</v>
      </c>
      <c r="B163" t="s">
        <v>1223</v>
      </c>
      <c r="C163" t="str">
        <f t="shared" si="8"/>
        <v>N</v>
      </c>
      <c r="D163" t="str">
        <f t="shared" si="9"/>
        <v>INSERT INTO CCD_STD_SVY_NAMES (STD_SVY_NAME, FINSS_ID, APP_SHOW_OPT_YN) VALUES ('Intraspecific Diversity in Pink Shrimp Survey', 973, 'N');</v>
      </c>
      <c r="E163" t="e">
        <f t="shared" si="10"/>
        <v>#N/A</v>
      </c>
      <c r="F163" t="str">
        <f t="shared" si="11"/>
        <v>UPDATE CCD_STD_SVY_NAMES SET APP_SHOW_OPT_YN = 'N' where STD_SVY_NAME = 'Intraspecific Diversity in Pink Shrimp Survey';</v>
      </c>
    </row>
    <row r="164" spans="1:6" x14ac:dyDescent="0.25">
      <c r="A164">
        <v>2040</v>
      </c>
      <c r="B164" t="s">
        <v>1224</v>
      </c>
      <c r="C164" t="str">
        <f t="shared" si="8"/>
        <v>N</v>
      </c>
      <c r="D164" t="str">
        <f t="shared" si="9"/>
        <v>INSERT INTO CCD_STD_SVY_NAMES (STD_SVY_NAME, FINSS_ID, APP_SHOW_OPT_YN) VALUES ('Johnston Cetacean and Ecosystem Assessment Survey', 2040, 'N');</v>
      </c>
      <c r="E164" t="e">
        <f t="shared" si="10"/>
        <v>#N/A</v>
      </c>
      <c r="F164" t="str">
        <f t="shared" si="11"/>
        <v>UPDATE CCD_STD_SVY_NAMES SET APP_SHOW_OPT_YN = 'N' where STD_SVY_NAME = 'Johnston Cetacean and Ecosystem Assessment Survey';</v>
      </c>
    </row>
    <row r="165" spans="1:6" x14ac:dyDescent="0.25">
      <c r="A165">
        <v>352</v>
      </c>
      <c r="B165" t="s">
        <v>1225</v>
      </c>
      <c r="C165" t="str">
        <f t="shared" si="8"/>
        <v>N</v>
      </c>
      <c r="D165" t="str">
        <f t="shared" si="9"/>
        <v>INSERT INTO CCD_STD_SVY_NAMES (STD_SVY_NAME, FINSS_ID, APP_SHOW_OPT_YN) VALUES ('Juvenile Forage Fish Energetics', 352, 'N');</v>
      </c>
      <c r="E165" t="e">
        <f t="shared" si="10"/>
        <v>#N/A</v>
      </c>
      <c r="F165" t="str">
        <f t="shared" si="11"/>
        <v>UPDATE CCD_STD_SVY_NAMES SET APP_SHOW_OPT_YN = 'N' where STD_SVY_NAME = 'Juvenile Forage Fish Energetics';</v>
      </c>
    </row>
    <row r="166" spans="1:6" x14ac:dyDescent="0.25">
      <c r="A166">
        <v>168</v>
      </c>
      <c r="B166" t="s">
        <v>1226</v>
      </c>
      <c r="C166" t="str">
        <f t="shared" si="8"/>
        <v>N</v>
      </c>
      <c r="D166" t="str">
        <f t="shared" si="9"/>
        <v>INSERT INTO CCD_STD_SVY_NAMES (STD_SVY_NAME, FINSS_ID, APP_SHOW_OPT_YN) VALUES ('Juvenile Rockfish Survey', 168, 'N');</v>
      </c>
      <c r="E166" t="e">
        <f t="shared" si="10"/>
        <v>#N/A</v>
      </c>
      <c r="F166" t="str">
        <f t="shared" si="11"/>
        <v>UPDATE CCD_STD_SVY_NAMES SET APP_SHOW_OPT_YN = 'N' where STD_SVY_NAME = 'Juvenile Rockfish Survey';</v>
      </c>
    </row>
    <row r="167" spans="1:6" x14ac:dyDescent="0.25">
      <c r="A167">
        <v>1347</v>
      </c>
      <c r="B167" t="s">
        <v>1227</v>
      </c>
      <c r="C167" t="str">
        <f t="shared" si="8"/>
        <v>N</v>
      </c>
      <c r="D167" t="str">
        <f t="shared" si="9"/>
        <v>INSERT INTO CCD_STD_SVY_NAMES (STD_SVY_NAME, FINSS_ID, APP_SHOW_OPT_YN) VALUES ('Juvenile Salmon PNW Coastal_Fall', 1347, 'N');</v>
      </c>
      <c r="E167" t="e">
        <f t="shared" si="10"/>
        <v>#N/A</v>
      </c>
      <c r="F167" t="str">
        <f t="shared" si="11"/>
        <v>UPDATE CCD_STD_SVY_NAMES SET APP_SHOW_OPT_YN = 'N' where STD_SVY_NAME = 'Juvenile Salmon PNW Coastal_Fall';</v>
      </c>
    </row>
    <row r="168" spans="1:6" x14ac:dyDescent="0.25">
      <c r="A168">
        <v>1345</v>
      </c>
      <c r="B168" t="s">
        <v>1228</v>
      </c>
      <c r="C168" t="str">
        <f t="shared" si="8"/>
        <v>N</v>
      </c>
      <c r="D168" t="str">
        <f t="shared" si="9"/>
        <v>INSERT INTO CCD_STD_SVY_NAMES (STD_SVY_NAME, FINSS_ID, APP_SHOW_OPT_YN) VALUES ('Juvenile Salmon PNW Coastal_Spring', 1345, 'N');</v>
      </c>
      <c r="E168" t="e">
        <f t="shared" si="10"/>
        <v>#N/A</v>
      </c>
      <c r="F168" t="str">
        <f t="shared" si="11"/>
        <v>UPDATE CCD_STD_SVY_NAMES SET APP_SHOW_OPT_YN = 'N' where STD_SVY_NAME = 'Juvenile Salmon PNW Coastal_Spring';</v>
      </c>
    </row>
    <row r="169" spans="1:6" x14ac:dyDescent="0.25">
      <c r="A169">
        <v>1346</v>
      </c>
      <c r="B169" t="s">
        <v>1229</v>
      </c>
      <c r="C169" t="str">
        <f t="shared" si="8"/>
        <v>N</v>
      </c>
      <c r="D169" t="str">
        <f t="shared" si="9"/>
        <v>INSERT INTO CCD_STD_SVY_NAMES (STD_SVY_NAME, FINSS_ID, APP_SHOW_OPT_YN) VALUES ('Juvenile Salmon PNW Coastal_Summer', 1346, 'N');</v>
      </c>
      <c r="E169" t="e">
        <f t="shared" si="10"/>
        <v>#N/A</v>
      </c>
      <c r="F169" t="str">
        <f t="shared" si="11"/>
        <v>UPDATE CCD_STD_SVY_NAMES SET APP_SHOW_OPT_YN = 'N' where STD_SVY_NAME = 'Juvenile Salmon PNW Coastal_Summer';</v>
      </c>
    </row>
    <row r="170" spans="1:6" x14ac:dyDescent="0.25">
      <c r="A170">
        <v>643</v>
      </c>
      <c r="B170" t="s">
        <v>1230</v>
      </c>
      <c r="C170" t="str">
        <f t="shared" si="8"/>
        <v>N</v>
      </c>
      <c r="D170" t="str">
        <f t="shared" si="9"/>
        <v>INSERT INTO CCD_STD_SVY_NAMES (STD_SVY_NAME, FINSS_ID, APP_SHOW_OPT_YN) VALUES ('Juvenile Salmon_Fall', 643, 'N');</v>
      </c>
      <c r="E170" t="e">
        <f t="shared" si="10"/>
        <v>#N/A</v>
      </c>
      <c r="F170" t="str">
        <f t="shared" si="11"/>
        <v>UPDATE CCD_STD_SVY_NAMES SET APP_SHOW_OPT_YN = 'N' where STD_SVY_NAME = 'Juvenile Salmon_Fall';</v>
      </c>
    </row>
    <row r="171" spans="1:6" x14ac:dyDescent="0.25">
      <c r="A171">
        <v>642</v>
      </c>
      <c r="B171" t="s">
        <v>1231</v>
      </c>
      <c r="C171" t="str">
        <f t="shared" si="8"/>
        <v>N</v>
      </c>
      <c r="D171" t="str">
        <f t="shared" si="9"/>
        <v>INSERT INTO CCD_STD_SVY_NAMES (STD_SVY_NAME, FINSS_ID, APP_SHOW_OPT_YN) VALUES ('Juvenile Salmon_Summer', 642, 'N');</v>
      </c>
      <c r="E171" t="e">
        <f t="shared" si="10"/>
        <v>#N/A</v>
      </c>
      <c r="F171" t="str">
        <f t="shared" si="11"/>
        <v>UPDATE CCD_STD_SVY_NAMES SET APP_SHOW_OPT_YN = 'N' where STD_SVY_NAME = 'Juvenile Salmon_Summer';</v>
      </c>
    </row>
    <row r="172" spans="1:6" x14ac:dyDescent="0.25">
      <c r="A172">
        <v>907</v>
      </c>
      <c r="B172" t="s">
        <v>1232</v>
      </c>
      <c r="C172" t="str">
        <f t="shared" si="8"/>
        <v>N</v>
      </c>
      <c r="D172" t="str">
        <f t="shared" si="9"/>
        <v>INSERT INTO CCD_STD_SVY_NAMES (STD_SVY_NAME, FINSS_ID, APP_SHOW_OPT_YN) VALUES ('Juvenile Sport Fish Trawl Monitoring Florida Bay', 907, 'N');</v>
      </c>
      <c r="E172" t="e">
        <f t="shared" si="10"/>
        <v>#N/A</v>
      </c>
      <c r="F172" t="str">
        <f t="shared" si="11"/>
        <v>UPDATE CCD_STD_SVY_NAMES SET APP_SHOW_OPT_YN = 'N' where STD_SVY_NAME = 'Juvenile Sport Fish Trawl Monitoring Florida Bay';</v>
      </c>
    </row>
    <row r="173" spans="1:6" x14ac:dyDescent="0.25">
      <c r="A173">
        <v>952</v>
      </c>
      <c r="B173" t="s">
        <v>1233</v>
      </c>
      <c r="C173" t="str">
        <f t="shared" si="8"/>
        <v>N</v>
      </c>
      <c r="D173" t="str">
        <f t="shared" si="9"/>
        <v>INSERT INTO CCD_STD_SVY_NAMES (STD_SVY_NAME, FINSS_ID, APP_SHOW_OPT_YN) VALUES ('Juvenile Stage Trawl Survey (GADNR)', 952, 'N');</v>
      </c>
      <c r="E173" t="e">
        <f t="shared" si="10"/>
        <v>#N/A</v>
      </c>
      <c r="F173" t="str">
        <f t="shared" si="11"/>
        <v>UPDATE CCD_STD_SVY_NAMES SET APP_SHOW_OPT_YN = 'N' where STD_SVY_NAME = 'Juvenile Stage Trawl Survey (GADNR)';</v>
      </c>
    </row>
    <row r="174" spans="1:6" x14ac:dyDescent="0.25">
      <c r="A174">
        <v>34</v>
      </c>
      <c r="B174" t="s">
        <v>1234</v>
      </c>
      <c r="C174" t="str">
        <f t="shared" si="8"/>
        <v>N</v>
      </c>
      <c r="D174" t="str">
        <f t="shared" si="9"/>
        <v>INSERT INTO CCD_STD_SVY_NAMES (STD_SVY_NAME, FINSS_ID, APP_SHOW_OPT_YN) VALUES ('Juvenile sablefish tagging_Summer', 34, 'N');</v>
      </c>
      <c r="E174" t="e">
        <f t="shared" si="10"/>
        <v>#N/A</v>
      </c>
      <c r="F174" t="str">
        <f t="shared" si="11"/>
        <v>UPDATE CCD_STD_SVY_NAMES SET APP_SHOW_OPT_YN = 'N' where STD_SVY_NAME = 'Juvenile sablefish tagging_Summer';</v>
      </c>
    </row>
    <row r="175" spans="1:6" x14ac:dyDescent="0.25">
      <c r="A175">
        <v>1414</v>
      </c>
      <c r="B175" t="s">
        <v>1235</v>
      </c>
      <c r="C175" t="str">
        <f t="shared" si="8"/>
        <v>N</v>
      </c>
      <c r="D175" t="str">
        <f t="shared" si="9"/>
        <v>INSERT INTO CCD_STD_SVY_NAMES (STD_SVY_NAME, FINSS_ID, APP_SHOW_OPT_YN) VALUES ('Kodiak Island Monitoring Line', 1414, 'N');</v>
      </c>
      <c r="E175" t="e">
        <f t="shared" si="10"/>
        <v>#N/A</v>
      </c>
      <c r="F175" t="str">
        <f t="shared" si="11"/>
        <v>UPDATE CCD_STD_SVY_NAMES SET APP_SHOW_OPT_YN = 'N' where STD_SVY_NAME = 'Kodiak Island Monitoring Line';</v>
      </c>
    </row>
    <row r="176" spans="1:6" x14ac:dyDescent="0.25">
      <c r="A176">
        <v>172</v>
      </c>
      <c r="B176" t="s">
        <v>1236</v>
      </c>
      <c r="C176" t="str">
        <f t="shared" si="8"/>
        <v>N</v>
      </c>
      <c r="D176" t="str">
        <f t="shared" si="9"/>
        <v>INSERT INTO CCD_STD_SVY_NAMES (STD_SVY_NAME, FINSS_ID, APP_SHOW_OPT_YN) VALUES ('Leatherback Turtle/Swordfish Use of Temperate Habitat (LUTH)', 172, 'N');</v>
      </c>
      <c r="E176" t="e">
        <f t="shared" si="10"/>
        <v>#N/A</v>
      </c>
      <c r="F176" t="str">
        <f t="shared" si="11"/>
        <v>UPDATE CCD_STD_SVY_NAMES SET APP_SHOW_OPT_YN = 'N' where STD_SVY_NAME = 'Leatherback Turtle/Swordfish Use of Temperate Habitat (LUTH)';</v>
      </c>
    </row>
    <row r="177" spans="1:6" x14ac:dyDescent="0.25">
      <c r="A177">
        <v>742</v>
      </c>
      <c r="B177" t="s">
        <v>1237</v>
      </c>
      <c r="C177" t="str">
        <f t="shared" si="8"/>
        <v>N</v>
      </c>
      <c r="D177" t="str">
        <f t="shared" si="9"/>
        <v>INSERT INTO CCD_STD_SVY_NAMES (STD_SVY_NAME, FINSS_ID, APP_SHOW_OPT_YN) VALUES ('Living Marine Resources Coastal Science Center (LMRCSC)', 742, 'N');</v>
      </c>
      <c r="E177" t="e">
        <f t="shared" si="10"/>
        <v>#N/A</v>
      </c>
      <c r="F177" t="str">
        <f t="shared" si="11"/>
        <v>UPDATE CCD_STD_SVY_NAMES SET APP_SHOW_OPT_YN = 'N' where STD_SVY_NAME = 'Living Marine Resources Coastal Science Center (LMRCSC)';</v>
      </c>
    </row>
    <row r="178" spans="1:6" x14ac:dyDescent="0.25">
      <c r="A178">
        <v>772</v>
      </c>
      <c r="B178" t="s">
        <v>1238</v>
      </c>
      <c r="C178" t="str">
        <f t="shared" si="8"/>
        <v>N</v>
      </c>
      <c r="D178" t="str">
        <f t="shared" si="9"/>
        <v>INSERT INTO CCD_STD_SVY_NAMES (STD_SVY_NAME, FINSS_ID, APP_SHOW_OPT_YN) VALUES ('Lobster Community', 772, 'N');</v>
      </c>
      <c r="E178" t="e">
        <f t="shared" si="10"/>
        <v>#N/A</v>
      </c>
      <c r="F178" t="str">
        <f t="shared" si="11"/>
        <v>UPDATE CCD_STD_SVY_NAMES SET APP_SHOW_OPT_YN = 'N' where STD_SVY_NAME = 'Lobster Community';</v>
      </c>
    </row>
    <row r="179" spans="1:6" x14ac:dyDescent="0.25">
      <c r="A179">
        <v>701</v>
      </c>
      <c r="B179" t="s">
        <v>1239</v>
      </c>
      <c r="C179" t="str">
        <f t="shared" si="8"/>
        <v>N</v>
      </c>
      <c r="D179" t="str">
        <f t="shared" si="9"/>
        <v>INSERT INTO CCD_STD_SVY_NAMES (STD_SVY_NAME, FINSS_ID, APP_SHOW_OPT_YN) VALUES ('MARMAP Reef Fish Long Bottom Longline Survey (SCDNR)', 701, 'N');</v>
      </c>
      <c r="E179" t="e">
        <f t="shared" si="10"/>
        <v>#N/A</v>
      </c>
      <c r="F179" t="str">
        <f t="shared" si="11"/>
        <v>UPDATE CCD_STD_SVY_NAMES SET APP_SHOW_OPT_YN = 'N' where STD_SVY_NAME = 'MARMAP Reef Fish Long Bottom Longline Survey (SCDNR)';</v>
      </c>
    </row>
    <row r="180" spans="1:6" x14ac:dyDescent="0.25">
      <c r="A180">
        <v>702</v>
      </c>
      <c r="B180" t="s">
        <v>1240</v>
      </c>
      <c r="C180" t="str">
        <f t="shared" si="8"/>
        <v>N</v>
      </c>
      <c r="D180" t="str">
        <f t="shared" si="9"/>
        <v>INSERT INTO CCD_STD_SVY_NAMES (STD_SVY_NAME, FINSS_ID, APP_SHOW_OPT_YN) VALUES ('MARMAP/SEAMAP South Atlantic Reef Fish (SCDNR)', 702, 'N');</v>
      </c>
      <c r="E180" t="e">
        <f t="shared" si="10"/>
        <v>#N/A</v>
      </c>
      <c r="F180" t="str">
        <f t="shared" si="11"/>
        <v>UPDATE CCD_STD_SVY_NAMES SET APP_SHOW_OPT_YN = 'N' where STD_SVY_NAME = 'MARMAP/SEAMAP South Atlantic Reef Fish (SCDNR)';</v>
      </c>
    </row>
    <row r="181" spans="1:6" x14ac:dyDescent="0.25">
      <c r="A181">
        <v>661</v>
      </c>
      <c r="B181" t="s">
        <v>1241</v>
      </c>
      <c r="C181" t="str">
        <f t="shared" si="8"/>
        <v>N</v>
      </c>
      <c r="D181" t="str">
        <f t="shared" si="9"/>
        <v>INSERT INTO CCD_STD_SVY_NAMES (STD_SVY_NAME, FINSS_ID, APP_SHOW_OPT_YN) VALUES ('MSLABS Gulf of Mexico EASA Survey', 661, 'N');</v>
      </c>
      <c r="E181" t="e">
        <f t="shared" si="10"/>
        <v>#N/A</v>
      </c>
      <c r="F181" t="str">
        <f t="shared" si="11"/>
        <v>UPDATE CCD_STD_SVY_NAMES SET APP_SHOW_OPT_YN = 'N' where STD_SVY_NAME = 'MSLABS Gulf of Mexico EASA Survey';</v>
      </c>
    </row>
    <row r="182" spans="1:6" x14ac:dyDescent="0.25">
      <c r="A182">
        <v>1430</v>
      </c>
      <c r="B182" t="s">
        <v>1242</v>
      </c>
      <c r="C182" t="str">
        <f t="shared" si="8"/>
        <v>N</v>
      </c>
      <c r="D182" t="str">
        <f t="shared" si="9"/>
        <v>INSERT INTO CCD_STD_SVY_NAMES (STD_SVY_NAME, FINSS_ID, APP_SHOW_OPT_YN) VALUES ('Main Hawaiian Island (MHI) Insular Bottomfish Survey (Cooperative Research)', 1430, 'N');</v>
      </c>
      <c r="E182" t="e">
        <f t="shared" si="10"/>
        <v>#N/A</v>
      </c>
      <c r="F182" t="str">
        <f t="shared" si="11"/>
        <v>UPDATE CCD_STD_SVY_NAMES SET APP_SHOW_OPT_YN = 'N' where STD_SVY_NAME = 'Main Hawaiian Island (MHI) Insular Bottomfish Survey (Cooperative Research)';</v>
      </c>
    </row>
    <row r="183" spans="1:6" x14ac:dyDescent="0.25">
      <c r="A183">
        <v>1429</v>
      </c>
      <c r="B183" t="s">
        <v>1243</v>
      </c>
      <c r="C183" t="str">
        <f t="shared" si="8"/>
        <v>Y</v>
      </c>
      <c r="D183" t="str">
        <f t="shared" si="9"/>
        <v>INSERT INTO CCD_STD_SVY_NAMES (STD_SVY_NAME, FINSS_ID, APP_SHOW_OPT_YN) VALUES ('Main Hawaiian Island (MHI) Insular Bottomfish Survey_Fall', 1429, 'Y');</v>
      </c>
      <c r="E183" t="str">
        <f t="shared" si="10"/>
        <v>Main Hawaiian Island (MHI) Insular Bottomfish Survey_Fall</v>
      </c>
      <c r="F183" t="str">
        <f t="shared" si="11"/>
        <v>UPDATE CCD_STD_SVY_NAMES SET APP_SHOW_OPT_YN = 'Y' where STD_SVY_NAME = 'Main Hawaiian Island (MHI) Insular Bottomfish Survey_Fall';</v>
      </c>
    </row>
    <row r="184" spans="1:6" x14ac:dyDescent="0.25">
      <c r="A184">
        <v>1428</v>
      </c>
      <c r="B184" t="s">
        <v>1244</v>
      </c>
      <c r="C184" t="str">
        <f t="shared" si="8"/>
        <v>N</v>
      </c>
      <c r="D184" t="str">
        <f t="shared" si="9"/>
        <v>INSERT INTO CCD_STD_SVY_NAMES (STD_SVY_NAME, FINSS_ID, APP_SHOW_OPT_YN) VALUES ('Main Hawaiian Island (MHI) Insular Bottomfish Survey_Spring', 1428, 'N');</v>
      </c>
      <c r="E184" t="e">
        <f t="shared" si="10"/>
        <v>#N/A</v>
      </c>
      <c r="F184" t="str">
        <f t="shared" si="11"/>
        <v>UPDATE CCD_STD_SVY_NAMES SET APP_SHOW_OPT_YN = 'N' where STD_SVY_NAME = 'Main Hawaiian Island (MHI) Insular Bottomfish Survey_Spring';</v>
      </c>
    </row>
    <row r="185" spans="1:6" x14ac:dyDescent="0.25">
      <c r="A185">
        <v>233</v>
      </c>
      <c r="B185" t="s">
        <v>1245</v>
      </c>
      <c r="C185" t="str">
        <f t="shared" si="8"/>
        <v>N</v>
      </c>
      <c r="D185" t="str">
        <f t="shared" si="9"/>
        <v>INSERT INTO CCD_STD_SVY_NAMES (STD_SVY_NAME, FINSS_ID, APP_SHOW_OPT_YN) VALUES ('Mangrove Studies', 233, 'N');</v>
      </c>
      <c r="E185" t="e">
        <f t="shared" si="10"/>
        <v>#N/A</v>
      </c>
      <c r="F185" t="str">
        <f t="shared" si="11"/>
        <v>UPDATE CCD_STD_SVY_NAMES SET APP_SHOW_OPT_YN = 'N' where STD_SVY_NAME = 'Mangrove Studies';</v>
      </c>
    </row>
    <row r="186" spans="1:6" x14ac:dyDescent="0.25">
      <c r="A186">
        <v>1461</v>
      </c>
      <c r="B186" t="s">
        <v>1246</v>
      </c>
      <c r="C186" t="str">
        <f t="shared" si="8"/>
        <v>Y</v>
      </c>
      <c r="D186" t="str">
        <f t="shared" si="9"/>
        <v>INSERT INTO CCD_STD_SVY_NAMES (STD_SVY_NAME, FINSS_ID, APP_SHOW_OPT_YN) VALUES ('Mariana Archipelago Cetacean Survey (MACS)', 1461, 'Y');</v>
      </c>
      <c r="E186" t="str">
        <f t="shared" si="10"/>
        <v>Mariana Archipelago Cetacean Survey (MACS)</v>
      </c>
      <c r="F186" t="str">
        <f t="shared" si="11"/>
        <v>UPDATE CCD_STD_SVY_NAMES SET APP_SHOW_OPT_YN = 'Y' where STD_SVY_NAME = 'Mariana Archipelago Cetacean Survey (MACS)';</v>
      </c>
    </row>
    <row r="187" spans="1:6" x14ac:dyDescent="0.25">
      <c r="A187">
        <v>2042</v>
      </c>
      <c r="B187" t="s">
        <v>1247</v>
      </c>
      <c r="C187" t="str">
        <f t="shared" si="8"/>
        <v>N</v>
      </c>
      <c r="D187" t="str">
        <f t="shared" si="9"/>
        <v>INSERT INTO CCD_STD_SVY_NAMES (STD_SVY_NAME, FINSS_ID, APP_SHOW_OPT_YN) VALUES ('Mariana Archipelago Life History Bio-sampling', 2042, 'N');</v>
      </c>
      <c r="E187" t="e">
        <f t="shared" si="10"/>
        <v>#N/A</v>
      </c>
      <c r="F187" t="str">
        <f t="shared" si="11"/>
        <v>UPDATE CCD_STD_SVY_NAMES SET APP_SHOW_OPT_YN = 'N' where STD_SVY_NAME = 'Mariana Archipelago Life History Bio-sampling';</v>
      </c>
    </row>
    <row r="188" spans="1:6" x14ac:dyDescent="0.25">
      <c r="A188">
        <v>767</v>
      </c>
      <c r="B188" t="s">
        <v>1248</v>
      </c>
      <c r="C188" t="str">
        <f t="shared" si="8"/>
        <v>N</v>
      </c>
      <c r="D188" t="str">
        <f t="shared" si="9"/>
        <v>INSERT INTO CCD_STD_SVY_NAMES (STD_SVY_NAME, FINSS_ID, APP_SHOW_OPT_YN) VALUES ('Mariana Islands Cetacean and Ecosystem Assessment Survey', 767, 'N');</v>
      </c>
      <c r="E188" t="e">
        <f t="shared" si="10"/>
        <v>#N/A</v>
      </c>
      <c r="F188" t="str">
        <f t="shared" si="11"/>
        <v>UPDATE CCD_STD_SVY_NAMES SET APP_SHOW_OPT_YN = 'N' where STD_SVY_NAME = 'Mariana Islands Cetacean and Ecosystem Assessment Survey';</v>
      </c>
    </row>
    <row r="189" spans="1:6" x14ac:dyDescent="0.25">
      <c r="A189">
        <v>1426</v>
      </c>
      <c r="B189" t="s">
        <v>1249</v>
      </c>
      <c r="C189" t="str">
        <f t="shared" si="8"/>
        <v>N</v>
      </c>
      <c r="D189" t="str">
        <f t="shared" si="9"/>
        <v>INSERT INTO CCD_STD_SVY_NAMES (STD_SVY_NAME, FINSS_ID, APP_SHOW_OPT_YN) VALUES ('Marianas Archipelago Insular Bottomfish Survey', 1426, 'N');</v>
      </c>
      <c r="E189" t="e">
        <f t="shared" si="10"/>
        <v>#N/A</v>
      </c>
      <c r="F189" t="str">
        <f t="shared" si="11"/>
        <v>UPDATE CCD_STD_SVY_NAMES SET APP_SHOW_OPT_YN = 'N' where STD_SVY_NAME = 'Marianas Archipelago Insular Bottomfish Survey';</v>
      </c>
    </row>
    <row r="190" spans="1:6" x14ac:dyDescent="0.25">
      <c r="A190">
        <v>770</v>
      </c>
      <c r="B190" t="s">
        <v>1250</v>
      </c>
      <c r="C190" t="str">
        <f t="shared" si="8"/>
        <v>N</v>
      </c>
      <c r="D190" t="str">
        <f t="shared" si="9"/>
        <v>INSERT INTO CCD_STD_SVY_NAMES (STD_SVY_NAME, FINSS_ID, APP_SHOW_OPT_YN) VALUES ('Marianas Archipelago Insular Reef Fish Survey', 770, 'N');</v>
      </c>
      <c r="E190" t="e">
        <f t="shared" si="10"/>
        <v>#N/A</v>
      </c>
      <c r="F190" t="str">
        <f t="shared" si="11"/>
        <v>UPDATE CCD_STD_SVY_NAMES SET APP_SHOW_OPT_YN = 'N' where STD_SVY_NAME = 'Marianas Archipelago Insular Reef Fish Survey';</v>
      </c>
    </row>
    <row r="191" spans="1:6" x14ac:dyDescent="0.25">
      <c r="A191">
        <v>1421</v>
      </c>
      <c r="B191" s="5" t="s">
        <v>1251</v>
      </c>
      <c r="C191" t="str">
        <f t="shared" si="8"/>
        <v>Y</v>
      </c>
      <c r="D191" t="str">
        <f t="shared" si="9"/>
        <v>INSERT INTO CCD_STD_SVY_NAMES (STD_SVY_NAME, FINSS_ID, APP_SHOW_OPT_YN) VALUES ('Marianas Reef Assessment and Monitoring Program (MARAMP) - National Coral Reef Monitoring Program (NCRMP)', 1421, 'Y');</v>
      </c>
      <c r="E191" t="str">
        <f t="shared" si="10"/>
        <v>Marianas Reef Assessment and Monitoring Program (MARAMP) - National Coral Reef Monitoring Program (NCRMP)</v>
      </c>
      <c r="F191" t="str">
        <f t="shared" si="11"/>
        <v>UPDATE CCD_STD_SVY_NAMES SET APP_SHOW_OPT_YN = 'Y' where STD_SVY_NAME = 'Marianas Reef Assessment and Monitoring Program (MARAMP) - National Coral Reef Monitoring Program (NCRMP)';</v>
      </c>
    </row>
    <row r="192" spans="1:6" x14ac:dyDescent="0.25">
      <c r="A192">
        <v>775</v>
      </c>
      <c r="B192" t="s">
        <v>1252</v>
      </c>
      <c r="C192" t="str">
        <f t="shared" si="8"/>
        <v>Y</v>
      </c>
      <c r="D192" t="str">
        <f t="shared" si="9"/>
        <v>INSERT INTO CCD_STD_SVY_NAMES (STD_SVY_NAME, FINSS_ID, APP_SHOW_OPT_YN) VALUES ('Marine Debris Research and Removal - Northwestern hawaiian Islands', 775, 'Y');</v>
      </c>
      <c r="E192" t="str">
        <f t="shared" si="10"/>
        <v>Marine Debris Research and Removal - Northwestern hawaiian Islands</v>
      </c>
      <c r="F192" t="str">
        <f t="shared" si="11"/>
        <v>UPDATE CCD_STD_SVY_NAMES SET APP_SHOW_OPT_YN = 'Y' where STD_SVY_NAME = 'Marine Debris Research and Removal - Northwestern hawaiian Islands';</v>
      </c>
    </row>
    <row r="193" spans="1:6" x14ac:dyDescent="0.25">
      <c r="A193">
        <v>974</v>
      </c>
      <c r="B193" t="s">
        <v>1253</v>
      </c>
      <c r="C193" t="str">
        <f t="shared" si="8"/>
        <v>N</v>
      </c>
      <c r="D193" t="str">
        <f t="shared" si="9"/>
        <v>INSERT INTO CCD_STD_SVY_NAMES (STD_SVY_NAME, FINSS_ID, APP_SHOW_OPT_YN) VALUES ('Marine Mammal and Ecosystem Assessment-Caribbean', 974, 'N');</v>
      </c>
      <c r="E193" t="e">
        <f t="shared" si="10"/>
        <v>#N/A</v>
      </c>
      <c r="F193" t="str">
        <f t="shared" si="11"/>
        <v>UPDATE CCD_STD_SVY_NAMES SET APP_SHOW_OPT_YN = 'N' where STD_SVY_NAME = 'Marine Mammal and Ecosystem Assessment-Caribbean';</v>
      </c>
    </row>
    <row r="194" spans="1:6" x14ac:dyDescent="0.25">
      <c r="A194">
        <v>975</v>
      </c>
      <c r="B194" t="s">
        <v>1254</v>
      </c>
      <c r="C194" t="str">
        <f t="shared" si="8"/>
        <v>N</v>
      </c>
      <c r="D194" t="str">
        <f t="shared" si="9"/>
        <v>INSERT INTO CCD_STD_SVY_NAMES (STD_SVY_NAME, FINSS_ID, APP_SHOW_OPT_YN) VALUES ('Marine Mammal and Ecosystem Assessment-Gulf of Mexico', 975, 'N');</v>
      </c>
      <c r="E194" t="e">
        <f t="shared" si="10"/>
        <v>#N/A</v>
      </c>
      <c r="F194" t="str">
        <f t="shared" si="11"/>
        <v>UPDATE CCD_STD_SVY_NAMES SET APP_SHOW_OPT_YN = 'N' where STD_SVY_NAME = 'Marine Mammal and Ecosystem Assessment-Gulf of Mexico';</v>
      </c>
    </row>
    <row r="195" spans="1:6" x14ac:dyDescent="0.25">
      <c r="A195">
        <v>133</v>
      </c>
      <c r="B195" t="s">
        <v>1255</v>
      </c>
      <c r="C195" t="str">
        <f t="shared" ref="C195:C258" si="12">IF(ISNA(E195), "N", "Y")</f>
        <v>N</v>
      </c>
      <c r="D195" t="str">
        <f t="shared" ref="D195:D258" si="13">CONCATENATE("INSERT INTO CCD_STD_SVY_NAMES (STD_SVY_NAME, FINSS_ID, APP_SHOW_OPT_YN) VALUES ('", SUBSTITUTE(B195, "'", "''"), "', ", A195, ", '", C195, "');")</f>
        <v>INSERT INTO CCD_STD_SVY_NAMES (STD_SVY_NAME, FINSS_ID, APP_SHOW_OPT_YN) VALUES ('Marine Mammals Survey_Summer', 133, 'N');</v>
      </c>
      <c r="E195" t="e">
        <f t="shared" ref="E195:E258" si="14">VLOOKUP(B195, $T$2:$U$43, 1, FALSE)</f>
        <v>#N/A</v>
      </c>
      <c r="F195" t="str">
        <f t="shared" ref="F195:F258" si="15">CONCATENATE("UPDATE CCD_STD_SVY_NAMES SET APP_SHOW_OPT_YN = '", C195, "' where STD_SVY_NAME = '", SUBSTITUTE(B195, "'", "''"), "';")</f>
        <v>UPDATE CCD_STD_SVY_NAMES SET APP_SHOW_OPT_YN = 'N' where STD_SVY_NAME = 'Marine Mammals Survey_Summer';</v>
      </c>
    </row>
    <row r="196" spans="1:6" x14ac:dyDescent="0.25">
      <c r="A196">
        <v>134</v>
      </c>
      <c r="B196" t="s">
        <v>1256</v>
      </c>
      <c r="C196" t="str">
        <f t="shared" si="12"/>
        <v>N</v>
      </c>
      <c r="D196" t="str">
        <f t="shared" si="13"/>
        <v>INSERT INTO CCD_STD_SVY_NAMES (STD_SVY_NAME, FINSS_ID, APP_SHOW_OPT_YN) VALUES ('Marine Mammals Survey_Winter', 134, 'N');</v>
      </c>
      <c r="E196" t="e">
        <f t="shared" si="14"/>
        <v>#N/A</v>
      </c>
      <c r="F196" t="str">
        <f t="shared" si="15"/>
        <v>UPDATE CCD_STD_SVY_NAMES SET APP_SHOW_OPT_YN = 'N' where STD_SVY_NAME = 'Marine Mammals Survey_Winter';</v>
      </c>
    </row>
    <row r="197" spans="1:6" x14ac:dyDescent="0.25">
      <c r="A197">
        <v>1466</v>
      </c>
      <c r="B197" t="s">
        <v>1257</v>
      </c>
      <c r="C197" t="str">
        <f t="shared" si="12"/>
        <v>N</v>
      </c>
      <c r="D197" t="str">
        <f t="shared" si="13"/>
        <v>INSERT INTO CCD_STD_SVY_NAMES (STD_SVY_NAME, FINSS_ID, APP_SHOW_OPT_YN) VALUES ('Marine National Monuments Research', 1466, 'N');</v>
      </c>
      <c r="E197" t="e">
        <f t="shared" si="14"/>
        <v>#N/A</v>
      </c>
      <c r="F197" t="str">
        <f t="shared" si="15"/>
        <v>UPDATE CCD_STD_SVY_NAMES SET APP_SHOW_OPT_YN = 'N' where STD_SVY_NAME = 'Marine National Monuments Research';</v>
      </c>
    </row>
    <row r="198" spans="1:6" x14ac:dyDescent="0.25">
      <c r="A198">
        <v>550</v>
      </c>
      <c r="B198" t="s">
        <v>1258</v>
      </c>
      <c r="C198" t="str">
        <f t="shared" si="12"/>
        <v>N</v>
      </c>
      <c r="D198" t="str">
        <f t="shared" si="13"/>
        <v>INSERT INTO CCD_STD_SVY_NAMES (STD_SVY_NAME, FINSS_ID, APP_SHOW_OPT_YN) VALUES ('Massachusetts DMF Bottom Trawl_Fall', 550, 'N');</v>
      </c>
      <c r="E198" t="e">
        <f t="shared" si="14"/>
        <v>#N/A</v>
      </c>
      <c r="F198" t="str">
        <f t="shared" si="15"/>
        <v>UPDATE CCD_STD_SVY_NAMES SET APP_SHOW_OPT_YN = 'N' where STD_SVY_NAME = 'Massachusetts DMF Bottom Trawl_Fall';</v>
      </c>
    </row>
    <row r="199" spans="1:6" x14ac:dyDescent="0.25">
      <c r="A199">
        <v>551</v>
      </c>
      <c r="B199" t="s">
        <v>1259</v>
      </c>
      <c r="C199" t="str">
        <f t="shared" si="12"/>
        <v>N</v>
      </c>
      <c r="D199" t="str">
        <f t="shared" si="13"/>
        <v>INSERT INTO CCD_STD_SVY_NAMES (STD_SVY_NAME, FINSS_ID, APP_SHOW_OPT_YN) VALUES ('Massachusetts DMF Bottom Trawl_Spring', 551, 'N');</v>
      </c>
      <c r="E199" t="e">
        <f t="shared" si="14"/>
        <v>#N/A</v>
      </c>
      <c r="F199" t="str">
        <f t="shared" si="15"/>
        <v>UPDATE CCD_STD_SVY_NAMES SET APP_SHOW_OPT_YN = 'N' where STD_SVY_NAME = 'Massachusetts DMF Bottom Trawl_Spring';</v>
      </c>
    </row>
    <row r="200" spans="1:6" x14ac:dyDescent="0.25">
      <c r="A200">
        <v>234</v>
      </c>
      <c r="B200" s="5" t="s">
        <v>1260</v>
      </c>
      <c r="C200" t="str">
        <f t="shared" si="12"/>
        <v>N</v>
      </c>
      <c r="D200" t="str">
        <f t="shared" si="13"/>
        <v>INSERT INTO CCD_STD_SVY_NAMES (STD_SVY_NAME, FINSS_ID, APP_SHOW_OPT_YN) VALUES ('Mesoamerican coral reef project', 234, 'N');</v>
      </c>
      <c r="E200" t="e">
        <f t="shared" si="14"/>
        <v>#N/A</v>
      </c>
      <c r="F200" t="str">
        <f t="shared" si="15"/>
        <v>UPDATE CCD_STD_SVY_NAMES SET APP_SHOW_OPT_YN = 'N' where STD_SVY_NAME = 'Mesoamerican coral reef project';</v>
      </c>
    </row>
    <row r="201" spans="1:6" x14ac:dyDescent="0.25">
      <c r="A201">
        <v>743</v>
      </c>
      <c r="B201" t="s">
        <v>1261</v>
      </c>
      <c r="C201" t="str">
        <f t="shared" si="12"/>
        <v>N</v>
      </c>
      <c r="D201" t="str">
        <f t="shared" si="13"/>
        <v>INSERT INTO CCD_STD_SVY_NAMES (STD_SVY_NAME, FINSS_ID, APP_SHOW_OPT_YN) VALUES ('Mid-Atlantic Habitat Mapping', 743, 'N');</v>
      </c>
      <c r="E201" t="e">
        <f t="shared" si="14"/>
        <v>#N/A</v>
      </c>
      <c r="F201" t="str">
        <f t="shared" si="15"/>
        <v>UPDATE CCD_STD_SVY_NAMES SET APP_SHOW_OPT_YN = 'N' where STD_SVY_NAME = 'Mid-Atlantic Habitat Mapping';</v>
      </c>
    </row>
    <row r="202" spans="1:6" x14ac:dyDescent="0.25">
      <c r="A202">
        <v>977</v>
      </c>
      <c r="B202" t="s">
        <v>1262</v>
      </c>
      <c r="C202" t="str">
        <f t="shared" si="12"/>
        <v>N</v>
      </c>
      <c r="D202" t="str">
        <f t="shared" si="13"/>
        <v>INSERT INTO CCD_STD_SVY_NAMES (STD_SVY_NAME, FINSS_ID, APP_SHOW_OPT_YN) VALUES ('Mid-Water Trawl - Gulf of Mexico', 977, 'N');</v>
      </c>
      <c r="E202" t="e">
        <f t="shared" si="14"/>
        <v>#N/A</v>
      </c>
      <c r="F202" t="str">
        <f t="shared" si="15"/>
        <v>UPDATE CCD_STD_SVY_NAMES SET APP_SHOW_OPT_YN = 'N' where STD_SVY_NAME = 'Mid-Water Trawl - Gulf of Mexico';</v>
      </c>
    </row>
    <row r="203" spans="1:6" x14ac:dyDescent="0.25">
      <c r="A203">
        <v>978</v>
      </c>
      <c r="B203" t="s">
        <v>1263</v>
      </c>
      <c r="C203" t="str">
        <f t="shared" si="12"/>
        <v>N</v>
      </c>
      <c r="D203" t="str">
        <f t="shared" si="13"/>
        <v>INSERT INTO CCD_STD_SVY_NAMES (STD_SVY_NAME, FINSS_ID, APP_SHOW_OPT_YN) VALUES ('Mid-Water Trawl - South Atlantic', 978, 'N');</v>
      </c>
      <c r="E203" t="e">
        <f t="shared" si="14"/>
        <v>#N/A</v>
      </c>
      <c r="F203" t="str">
        <f t="shared" si="15"/>
        <v>UPDATE CCD_STD_SVY_NAMES SET APP_SHOW_OPT_YN = 'N' where STD_SVY_NAME = 'Mid-Water Trawl - South Atlantic';</v>
      </c>
    </row>
    <row r="204" spans="1:6" x14ac:dyDescent="0.25">
      <c r="A204">
        <v>85</v>
      </c>
      <c r="B204" t="s">
        <v>1264</v>
      </c>
      <c r="C204" t="str">
        <f t="shared" si="12"/>
        <v>N</v>
      </c>
      <c r="D204" t="str">
        <f t="shared" si="13"/>
        <v>INSERT INTO CCD_STD_SVY_NAMES (STD_SVY_NAME, FINSS_ID, APP_SHOW_OPT_YN) VALUES ('Miscellaneous Bottom Trawl Survey', 85, 'N');</v>
      </c>
      <c r="E204" t="e">
        <f t="shared" si="14"/>
        <v>#N/A</v>
      </c>
      <c r="F204" t="str">
        <f t="shared" si="15"/>
        <v>UPDATE CCD_STD_SVY_NAMES SET APP_SHOW_OPT_YN = 'N' where STD_SVY_NAME = 'Miscellaneous Bottom Trawl Survey';</v>
      </c>
    </row>
    <row r="205" spans="1:6" x14ac:dyDescent="0.25">
      <c r="A205">
        <v>1415</v>
      </c>
      <c r="B205" t="s">
        <v>1265</v>
      </c>
      <c r="C205" t="str">
        <f t="shared" si="12"/>
        <v>N</v>
      </c>
      <c r="D205" t="str">
        <f t="shared" si="13"/>
        <v>INSERT INTO CCD_STD_SVY_NAMES (STD_SVY_NAME, FINSS_ID, APP_SHOW_OPT_YN) VALUES ('Movement and Migration of Key Alaska Fishes', 1415, 'N');</v>
      </c>
      <c r="E205" t="e">
        <f t="shared" si="14"/>
        <v>#N/A</v>
      </c>
      <c r="F205" t="str">
        <f t="shared" si="15"/>
        <v>UPDATE CCD_STD_SVY_NAMES SET APP_SHOW_OPT_YN = 'N' where STD_SVY_NAME = 'Movement and Migration of Key Alaska Fishes';</v>
      </c>
    </row>
    <row r="206" spans="1:6" x14ac:dyDescent="0.25">
      <c r="A206">
        <v>1364</v>
      </c>
      <c r="B206" t="s">
        <v>1266</v>
      </c>
      <c r="C206" t="str">
        <f t="shared" si="12"/>
        <v>N</v>
      </c>
      <c r="D206" t="str">
        <f t="shared" si="13"/>
        <v>INSERT INTO CCD_STD_SVY_NAMES (STD_SVY_NAME, FINSS_ID, APP_SHOW_OPT_YN) VALUES ('NERACOOS Mooring Maintenance', 1364, 'N');</v>
      </c>
      <c r="E206" t="e">
        <f t="shared" si="14"/>
        <v>#N/A</v>
      </c>
      <c r="F206" t="str">
        <f t="shared" si="15"/>
        <v>UPDATE CCD_STD_SVY_NAMES SET APP_SHOW_OPT_YN = 'N' where STD_SVY_NAME = 'NERACOOS Mooring Maintenance';</v>
      </c>
    </row>
    <row r="207" spans="1:6" x14ac:dyDescent="0.25">
      <c r="A207">
        <v>79</v>
      </c>
      <c r="B207" t="s">
        <v>1267</v>
      </c>
      <c r="C207" t="str">
        <f t="shared" si="12"/>
        <v>N</v>
      </c>
      <c r="D207" t="str">
        <f t="shared" si="13"/>
        <v>INSERT INTO CCD_STD_SVY_NAMES (STD_SVY_NAME, FINSS_ID, APP_SHOW_OPT_YN) VALUES ('NMFS Acoustics Survey_Fall', 79, 'N');</v>
      </c>
      <c r="E207" t="e">
        <f t="shared" si="14"/>
        <v>#N/A</v>
      </c>
      <c r="F207" t="str">
        <f t="shared" si="15"/>
        <v>UPDATE CCD_STD_SVY_NAMES SET APP_SHOW_OPT_YN = 'N' where STD_SVY_NAME = 'NMFS Acoustics Survey_Fall';</v>
      </c>
    </row>
    <row r="208" spans="1:6" x14ac:dyDescent="0.25">
      <c r="A208">
        <v>99</v>
      </c>
      <c r="B208" t="s">
        <v>1268</v>
      </c>
      <c r="C208" t="str">
        <f t="shared" si="12"/>
        <v>N</v>
      </c>
      <c r="D208" t="str">
        <f t="shared" si="13"/>
        <v>INSERT INTO CCD_STD_SVY_NAMES (STD_SVY_NAME, FINSS_ID, APP_SHOW_OPT_YN) VALUES ('NWFSC - Pacific Coast Ocean Observing System (PacCOOS) Survey', 99, 'N');</v>
      </c>
      <c r="E208" t="e">
        <f t="shared" si="14"/>
        <v>#N/A</v>
      </c>
      <c r="F208" t="str">
        <f t="shared" si="15"/>
        <v>UPDATE CCD_STD_SVY_NAMES SET APP_SHOW_OPT_YN = 'N' where STD_SVY_NAME = 'NWFSC - Pacific Coast Ocean Observing System (PacCOOS) Survey';</v>
      </c>
    </row>
    <row r="209" spans="1:6" x14ac:dyDescent="0.25">
      <c r="A209">
        <v>1108</v>
      </c>
      <c r="B209" t="s">
        <v>1269</v>
      </c>
      <c r="C209" t="str">
        <f t="shared" si="12"/>
        <v>Y</v>
      </c>
      <c r="D209" t="str">
        <f t="shared" si="13"/>
        <v>INSERT INTO CCD_STD_SVY_NAMES (STD_SVY_NAME, FINSS_ID, APP_SHOW_OPT_YN) VALUES ('NWHI Marine Turtle Population Assessment Survey - Deploy', 1108, 'Y');</v>
      </c>
      <c r="E209" t="str">
        <f t="shared" si="14"/>
        <v>NWHI Marine Turtle Population Assessment Survey - Deploy</v>
      </c>
      <c r="F209" t="str">
        <f t="shared" si="15"/>
        <v>UPDATE CCD_STD_SVY_NAMES SET APP_SHOW_OPT_YN = 'Y' where STD_SVY_NAME = 'NWHI Marine Turtle Population Assessment Survey - Deploy';</v>
      </c>
    </row>
    <row r="210" spans="1:6" x14ac:dyDescent="0.25">
      <c r="A210">
        <v>1811</v>
      </c>
      <c r="B210" t="s">
        <v>1270</v>
      </c>
      <c r="C210" t="str">
        <f t="shared" si="12"/>
        <v>N</v>
      </c>
      <c r="D210" t="str">
        <f t="shared" si="13"/>
        <v>INSERT INTO CCD_STD_SVY_NAMES (STD_SVY_NAME, FINSS_ID, APP_SHOW_OPT_YN) VALUES ('NWHI Marine Turtle Population Assessment Survey - Recovery', 1811, 'N');</v>
      </c>
      <c r="E210" t="e">
        <f t="shared" si="14"/>
        <v>#N/A</v>
      </c>
      <c r="F210" t="str">
        <f t="shared" si="15"/>
        <v>UPDATE CCD_STD_SVY_NAMES SET APP_SHOW_OPT_YN = 'N' where STD_SVY_NAME = 'NWHI Marine Turtle Population Assessment Survey - Recovery';</v>
      </c>
    </row>
    <row r="211" spans="1:6" x14ac:dyDescent="0.25">
      <c r="A211">
        <v>135</v>
      </c>
      <c r="B211" t="s">
        <v>1271</v>
      </c>
      <c r="C211" t="str">
        <f t="shared" si="12"/>
        <v>N</v>
      </c>
      <c r="D211" t="str">
        <f t="shared" si="13"/>
        <v>INSERT INTO CCD_STD_SVY_NAMES (STD_SVY_NAME, FINSS_ID, APP_SHOW_OPT_YN) VALUES ('Navassa Island Survey', 135, 'N');</v>
      </c>
      <c r="E211" t="e">
        <f t="shared" si="14"/>
        <v>#N/A</v>
      </c>
      <c r="F211" t="str">
        <f t="shared" si="15"/>
        <v>UPDATE CCD_STD_SVY_NAMES SET APP_SHOW_OPT_YN = 'N' where STD_SVY_NAME = 'Navassa Island Survey';</v>
      </c>
    </row>
    <row r="212" spans="1:6" x14ac:dyDescent="0.25">
      <c r="A212">
        <v>174</v>
      </c>
      <c r="B212" t="s">
        <v>1272</v>
      </c>
      <c r="C212" t="str">
        <f t="shared" si="12"/>
        <v>N</v>
      </c>
      <c r="D212" t="str">
        <f t="shared" si="13"/>
        <v>INSERT INTO CCD_STD_SVY_NAMES (STD_SVY_NAME, FINSS_ID, APP_SHOW_OPT_YN) VALUES ('Nearshore Ichthyoplankton', 174, 'N');</v>
      </c>
      <c r="E212" t="e">
        <f t="shared" si="14"/>
        <v>#N/A</v>
      </c>
      <c r="F212" t="str">
        <f t="shared" si="15"/>
        <v>UPDATE CCD_STD_SVY_NAMES SET APP_SHOW_OPT_YN = 'N' where STD_SVY_NAME = 'Nearshore Ichthyoplankton';</v>
      </c>
    </row>
    <row r="213" spans="1:6" x14ac:dyDescent="0.25">
      <c r="A213">
        <v>95</v>
      </c>
      <c r="B213" t="s">
        <v>1273</v>
      </c>
      <c r="C213" t="str">
        <f t="shared" si="12"/>
        <v>N</v>
      </c>
      <c r="D213" t="str">
        <f t="shared" si="13"/>
        <v>INSERT INTO CCD_STD_SVY_NAMES (STD_SVY_NAME, FINSS_ID, APP_SHOW_OPT_YN) VALUES ('Newport Line', 95, 'N');</v>
      </c>
      <c r="E213" t="e">
        <f t="shared" si="14"/>
        <v>#N/A</v>
      </c>
      <c r="F213" t="str">
        <f t="shared" si="15"/>
        <v>UPDATE CCD_STD_SVY_NAMES SET APP_SHOW_OPT_YN = 'N' where STD_SVY_NAME = 'Newport Line';</v>
      </c>
    </row>
    <row r="214" spans="1:6" x14ac:dyDescent="0.25">
      <c r="A214">
        <v>1768</v>
      </c>
      <c r="B214" t="s">
        <v>1274</v>
      </c>
      <c r="C214" t="str">
        <f t="shared" si="12"/>
        <v>N</v>
      </c>
      <c r="D214" t="str">
        <f t="shared" si="13"/>
        <v>INSERT INTO CCD_STD_SVY_NAMES (STD_SVY_NAME, FINSS_ID, APP_SHOW_OPT_YN) VALUES ('North Atlantic Seafloor Partnership for Integrated Research &amp;amp; Exploration (ASPIRE)', 1768, 'N');</v>
      </c>
      <c r="E214" t="e">
        <f t="shared" si="14"/>
        <v>#N/A</v>
      </c>
      <c r="F214" t="str">
        <f t="shared" si="15"/>
        <v>UPDATE CCD_STD_SVY_NAMES SET APP_SHOW_OPT_YN = 'N' where STD_SVY_NAME = 'North Atlantic Seafloor Partnership for Integrated Research &amp;amp; Exploration (ASPIRE)';</v>
      </c>
    </row>
    <row r="215" spans="1:6" x14ac:dyDescent="0.25">
      <c r="A215">
        <v>547</v>
      </c>
      <c r="B215" t="s">
        <v>1275</v>
      </c>
      <c r="C215" t="str">
        <f t="shared" si="12"/>
        <v>N</v>
      </c>
      <c r="D215" t="str">
        <f t="shared" si="13"/>
        <v>INSERT INTO CCD_STD_SVY_NAMES (STD_SVY_NAME, FINSS_ID, APP_SHOW_OPT_YN) VALUES ('North Carolina Pamlico Sound Survey', 547, 'N');</v>
      </c>
      <c r="E215" t="e">
        <f t="shared" si="14"/>
        <v>#N/A</v>
      </c>
      <c r="F215" t="str">
        <f t="shared" si="15"/>
        <v>UPDATE CCD_STD_SVY_NAMES SET APP_SHOW_OPT_YN = 'N' where STD_SVY_NAME = 'North Carolina Pamlico Sound Survey';</v>
      </c>
    </row>
    <row r="216" spans="1:6" x14ac:dyDescent="0.25">
      <c r="A216">
        <v>1048</v>
      </c>
      <c r="B216" t="s">
        <v>1276</v>
      </c>
      <c r="C216" t="str">
        <f t="shared" si="12"/>
        <v>N</v>
      </c>
      <c r="D216" t="str">
        <f t="shared" si="13"/>
        <v>INSERT INTO CCD_STD_SVY_NAMES (STD_SVY_NAME, FINSS_ID, APP_SHOW_OPT_YN) VALUES ('Northeast Area Monitoring and Assessment Program (NEAMAP) (MDMR/VIMS)', 1048, 'N');</v>
      </c>
      <c r="E216" t="e">
        <f t="shared" si="14"/>
        <v>#N/A</v>
      </c>
      <c r="F216" t="str">
        <f t="shared" si="15"/>
        <v>UPDATE CCD_STD_SVY_NAMES SET APP_SHOW_OPT_YN = 'N' where STD_SVY_NAME = 'Northeast Area Monitoring and Assessment Program (NEAMAP) (MDMR/VIMS)';</v>
      </c>
    </row>
    <row r="217" spans="1:6" x14ac:dyDescent="0.25">
      <c r="A217">
        <v>59</v>
      </c>
      <c r="B217" t="s">
        <v>1277</v>
      </c>
      <c r="C217" t="str">
        <f t="shared" si="12"/>
        <v>N</v>
      </c>
      <c r="D217" t="str">
        <f t="shared" si="13"/>
        <v>INSERT INTO CCD_STD_SVY_NAMES (STD_SVY_NAME, FINSS_ID, APP_SHOW_OPT_YN) VALUES ('Northeast Atlantic Benthic Habitat_Fall', 59, 'N');</v>
      </c>
      <c r="E217" t="e">
        <f t="shared" si="14"/>
        <v>#N/A</v>
      </c>
      <c r="F217" t="str">
        <f t="shared" si="15"/>
        <v>UPDATE CCD_STD_SVY_NAMES SET APP_SHOW_OPT_YN = 'N' where STD_SVY_NAME = 'Northeast Atlantic Benthic Habitat_Fall';</v>
      </c>
    </row>
    <row r="218" spans="1:6" x14ac:dyDescent="0.25">
      <c r="A218">
        <v>60</v>
      </c>
      <c r="B218" t="s">
        <v>1278</v>
      </c>
      <c r="C218" t="str">
        <f t="shared" si="12"/>
        <v>N</v>
      </c>
      <c r="D218" t="str">
        <f t="shared" si="13"/>
        <v>INSERT INTO CCD_STD_SVY_NAMES (STD_SVY_NAME, FINSS_ID, APP_SHOW_OPT_YN) VALUES ('Northeast Atlantic Benthic Habitat_Spring', 60, 'N');</v>
      </c>
      <c r="E218" t="e">
        <f t="shared" si="14"/>
        <v>#N/A</v>
      </c>
      <c r="F218" t="str">
        <f t="shared" si="15"/>
        <v>UPDATE CCD_STD_SVY_NAMES SET APP_SHOW_OPT_YN = 'N' where STD_SVY_NAME = 'Northeast Atlantic Benthic Habitat_Spring';</v>
      </c>
    </row>
    <row r="219" spans="1:6" x14ac:dyDescent="0.25">
      <c r="A219">
        <v>61</v>
      </c>
      <c r="B219" t="s">
        <v>1279</v>
      </c>
      <c r="C219" t="str">
        <f t="shared" si="12"/>
        <v>N</v>
      </c>
      <c r="D219" t="str">
        <f t="shared" si="13"/>
        <v>INSERT INTO CCD_STD_SVY_NAMES (STD_SVY_NAME, FINSS_ID, APP_SHOW_OPT_YN) VALUES ('Northeast Atlantic Benthic Habitat_Summer', 61, 'N');</v>
      </c>
      <c r="E219" t="e">
        <f t="shared" si="14"/>
        <v>#N/A</v>
      </c>
      <c r="F219" t="str">
        <f t="shared" si="15"/>
        <v>UPDATE CCD_STD_SVY_NAMES SET APP_SHOW_OPT_YN = 'N' where STD_SVY_NAME = 'Northeast Atlantic Benthic Habitat_Summer';</v>
      </c>
    </row>
    <row r="220" spans="1:6" x14ac:dyDescent="0.25">
      <c r="A220">
        <v>62</v>
      </c>
      <c r="B220" t="s">
        <v>1280</v>
      </c>
      <c r="C220" t="str">
        <f t="shared" si="12"/>
        <v>N</v>
      </c>
      <c r="D220" t="str">
        <f t="shared" si="13"/>
        <v>INSERT INTO CCD_STD_SVY_NAMES (STD_SVY_NAME, FINSS_ID, APP_SHOW_OPT_YN) VALUES ('Northeast Atlantic Benthic Habitat_Winter', 62, 'N');</v>
      </c>
      <c r="E220" t="e">
        <f t="shared" si="14"/>
        <v>#N/A</v>
      </c>
      <c r="F220" t="str">
        <f t="shared" si="15"/>
        <v>UPDATE CCD_STD_SVY_NAMES SET APP_SHOW_OPT_YN = 'N' where STD_SVY_NAME = 'Northeast Atlantic Benthic Habitat_Winter';</v>
      </c>
    </row>
    <row r="221" spans="1:6" x14ac:dyDescent="0.25">
      <c r="A221">
        <v>1770</v>
      </c>
      <c r="B221" t="s">
        <v>1281</v>
      </c>
      <c r="C221" t="str">
        <f t="shared" si="12"/>
        <v>N</v>
      </c>
      <c r="D221" t="str">
        <f t="shared" si="13"/>
        <v>INSERT INTO CCD_STD_SVY_NAMES (STD_SVY_NAME, FINSS_ID, APP_SHOW_OPT_YN) VALUES ('Northeast Atlantic Seafloor Partnership for Integrated Research &amp;amp; Exploration (ASPIRE)', 1770, 'N');</v>
      </c>
      <c r="E221" t="e">
        <f t="shared" si="14"/>
        <v>#N/A</v>
      </c>
      <c r="F221" t="str">
        <f t="shared" si="15"/>
        <v>UPDATE CCD_STD_SVY_NAMES SET APP_SHOW_OPT_YN = 'N' where STD_SVY_NAME = 'Northeast Atlantic Seafloor Partnership for Integrated Research &amp;amp; Exploration (ASPIRE)';</v>
      </c>
    </row>
    <row r="222" spans="1:6" x14ac:dyDescent="0.25">
      <c r="A222">
        <v>1208</v>
      </c>
      <c r="B222" t="s">
        <v>1282</v>
      </c>
      <c r="C222" t="str">
        <f t="shared" si="12"/>
        <v>N</v>
      </c>
      <c r="D222" t="str">
        <f t="shared" si="13"/>
        <v>INSERT INTO CCD_STD_SVY_NAMES (STD_SVY_NAME, FINSS_ID, APP_SHOW_OPT_YN) VALUES ('Northeast Cetacean and Turtle Biology Survey', 1208, 'N');</v>
      </c>
      <c r="E222" t="e">
        <f t="shared" si="14"/>
        <v>#N/A</v>
      </c>
      <c r="F222" t="str">
        <f t="shared" si="15"/>
        <v>UPDATE CCD_STD_SVY_NAMES SET APP_SHOW_OPT_YN = 'N' where STD_SVY_NAME = 'Northeast Cetacean and Turtle Biology Survey';</v>
      </c>
    </row>
    <row r="223" spans="1:6" x14ac:dyDescent="0.25">
      <c r="A223">
        <v>928</v>
      </c>
      <c r="B223" t="s">
        <v>1283</v>
      </c>
      <c r="C223" t="str">
        <f t="shared" si="12"/>
        <v>N</v>
      </c>
      <c r="D223" t="str">
        <f t="shared" si="13"/>
        <v>INSERT INTO CCD_STD_SVY_NAMES (STD_SVY_NAME, FINSS_ID, APP_SHOW_OPT_YN) VALUES ('Northeast Cooperative Flatfish Survey', 928, 'N');</v>
      </c>
      <c r="E223" t="e">
        <f t="shared" si="14"/>
        <v>#N/A</v>
      </c>
      <c r="F223" t="str">
        <f t="shared" si="15"/>
        <v>UPDATE CCD_STD_SVY_NAMES SET APP_SHOW_OPT_YN = 'N' where STD_SVY_NAME = 'Northeast Cooperative Flatfish Survey';</v>
      </c>
    </row>
    <row r="224" spans="1:6" x14ac:dyDescent="0.25">
      <c r="A224">
        <v>886</v>
      </c>
      <c r="B224" s="5" t="s">
        <v>1284</v>
      </c>
      <c r="C224" t="str">
        <f t="shared" si="12"/>
        <v>N</v>
      </c>
      <c r="D224" t="str">
        <f t="shared" si="13"/>
        <v>INSERT INTO CCD_STD_SVY_NAMES (STD_SVY_NAME, FINSS_ID, APP_SHOW_OPT_YN) VALUES ('Northeast Deep Water Coral Habitats', 886, 'N');</v>
      </c>
      <c r="E224" t="e">
        <f t="shared" si="14"/>
        <v>#N/A</v>
      </c>
      <c r="F224" t="str">
        <f t="shared" si="15"/>
        <v>UPDATE CCD_STD_SVY_NAMES SET APP_SHOW_OPT_YN = 'N' where STD_SVY_NAME = 'Northeast Deep Water Coral Habitats';</v>
      </c>
    </row>
    <row r="225" spans="1:6" x14ac:dyDescent="0.25">
      <c r="A225">
        <v>70</v>
      </c>
      <c r="B225" t="s">
        <v>1285</v>
      </c>
      <c r="C225" t="str">
        <f t="shared" si="12"/>
        <v>N</v>
      </c>
      <c r="D225" t="str">
        <f t="shared" si="13"/>
        <v>INSERT INTO CCD_STD_SVY_NAMES (STD_SVY_NAME, FINSS_ID, APP_SHOW_OPT_YN) VALUES ('Northeast Ecosystem Monitoring (EcoMon)_Fall', 70, 'N');</v>
      </c>
      <c r="E225" t="e">
        <f t="shared" si="14"/>
        <v>#N/A</v>
      </c>
      <c r="F225" t="str">
        <f t="shared" si="15"/>
        <v>UPDATE CCD_STD_SVY_NAMES SET APP_SHOW_OPT_YN = 'N' where STD_SVY_NAME = 'Northeast Ecosystem Monitoring (EcoMon)_Fall';</v>
      </c>
    </row>
    <row r="226" spans="1:6" x14ac:dyDescent="0.25">
      <c r="A226">
        <v>2668</v>
      </c>
      <c r="B226" t="s">
        <v>1286</v>
      </c>
      <c r="C226" t="str">
        <f t="shared" si="12"/>
        <v>N</v>
      </c>
      <c r="D226" t="str">
        <f t="shared" si="13"/>
        <v>INSERT INTO CCD_STD_SVY_NAMES (STD_SVY_NAME, FINSS_ID, APP_SHOW_OPT_YN) VALUES ('Northeast Ecosystem Monitoring (EcoMon)_Spring', 2668, 'N');</v>
      </c>
      <c r="E226" t="e">
        <f t="shared" si="14"/>
        <v>#N/A</v>
      </c>
      <c r="F226" t="str">
        <f t="shared" si="15"/>
        <v>UPDATE CCD_STD_SVY_NAMES SET APP_SHOW_OPT_YN = 'N' where STD_SVY_NAME = 'Northeast Ecosystem Monitoring (EcoMon)_Spring';</v>
      </c>
    </row>
    <row r="227" spans="1:6" x14ac:dyDescent="0.25">
      <c r="A227">
        <v>71</v>
      </c>
      <c r="B227" t="s">
        <v>1287</v>
      </c>
      <c r="C227" t="str">
        <f t="shared" si="12"/>
        <v>N</v>
      </c>
      <c r="D227" t="str">
        <f t="shared" si="13"/>
        <v>INSERT INTO CCD_STD_SVY_NAMES (STD_SVY_NAME, FINSS_ID, APP_SHOW_OPT_YN) VALUES ('Northeast Ecosystem Monitoring (EcoMon)_Summer', 71, 'N');</v>
      </c>
      <c r="E227" t="e">
        <f t="shared" si="14"/>
        <v>#N/A</v>
      </c>
      <c r="F227" t="str">
        <f t="shared" si="15"/>
        <v>UPDATE CCD_STD_SVY_NAMES SET APP_SHOW_OPT_YN = 'N' where STD_SVY_NAME = 'Northeast Ecosystem Monitoring (EcoMon)_Summer';</v>
      </c>
    </row>
    <row r="228" spans="1:6" x14ac:dyDescent="0.25">
      <c r="A228">
        <v>72</v>
      </c>
      <c r="B228" t="s">
        <v>1288</v>
      </c>
      <c r="C228" t="str">
        <f t="shared" si="12"/>
        <v>N</v>
      </c>
      <c r="D228" t="str">
        <f t="shared" si="13"/>
        <v>INSERT INTO CCD_STD_SVY_NAMES (STD_SVY_NAME, FINSS_ID, APP_SHOW_OPT_YN) VALUES ('Northeast Ecosystem Monitoring (EcoMon)_Winter', 72, 'N');</v>
      </c>
      <c r="E228" t="e">
        <f t="shared" si="14"/>
        <v>#N/A</v>
      </c>
      <c r="F228" t="str">
        <f t="shared" si="15"/>
        <v>UPDATE CCD_STD_SVY_NAMES SET APP_SHOW_OPT_YN = 'N' where STD_SVY_NAME = 'Northeast Ecosystem Monitoring (EcoMon)_Winter';</v>
      </c>
    </row>
    <row r="229" spans="1:6" x14ac:dyDescent="0.25">
      <c r="A229">
        <v>136</v>
      </c>
      <c r="B229" t="s">
        <v>1289</v>
      </c>
      <c r="C229" t="str">
        <f t="shared" si="12"/>
        <v>N</v>
      </c>
      <c r="D229" t="str">
        <f t="shared" si="13"/>
        <v>INSERT INTO CCD_STD_SVY_NAMES (STD_SVY_NAME, FINSS_ID, APP_SHOW_OPT_YN) VALUES ('Northeast Gulf of Mexico MPA', 136, 'N');</v>
      </c>
      <c r="E229" t="e">
        <f t="shared" si="14"/>
        <v>#N/A</v>
      </c>
      <c r="F229" t="str">
        <f t="shared" si="15"/>
        <v>UPDATE CCD_STD_SVY_NAMES SET APP_SHOW_OPT_YN = 'N' where STD_SVY_NAME = 'Northeast Gulf of Mexico MPA';</v>
      </c>
    </row>
    <row r="230" spans="1:6" x14ac:dyDescent="0.25">
      <c r="A230">
        <v>74</v>
      </c>
      <c r="B230" t="s">
        <v>1290</v>
      </c>
      <c r="C230" t="str">
        <f t="shared" si="12"/>
        <v>N</v>
      </c>
      <c r="D230" t="str">
        <f t="shared" si="13"/>
        <v>INSERT INTO CCD_STD_SVY_NAMES (STD_SVY_NAME, FINSS_ID, APP_SHOW_OPT_YN) VALUES ('Northeast Marine Mammal_Fall', 74, 'N');</v>
      </c>
      <c r="E230" t="e">
        <f t="shared" si="14"/>
        <v>#N/A</v>
      </c>
      <c r="F230" t="str">
        <f t="shared" si="15"/>
        <v>UPDATE CCD_STD_SVY_NAMES SET APP_SHOW_OPT_YN = 'N' where STD_SVY_NAME = 'Northeast Marine Mammal_Fall';</v>
      </c>
    </row>
    <row r="231" spans="1:6" x14ac:dyDescent="0.25">
      <c r="A231">
        <v>75</v>
      </c>
      <c r="B231" t="s">
        <v>1291</v>
      </c>
      <c r="C231" t="str">
        <f t="shared" si="12"/>
        <v>N</v>
      </c>
      <c r="D231" t="str">
        <f t="shared" si="13"/>
        <v>INSERT INTO CCD_STD_SVY_NAMES (STD_SVY_NAME, FINSS_ID, APP_SHOW_OPT_YN) VALUES ('Northeast Marine Mammal_Spring', 75, 'N');</v>
      </c>
      <c r="E231" t="e">
        <f t="shared" si="14"/>
        <v>#N/A</v>
      </c>
      <c r="F231" t="str">
        <f t="shared" si="15"/>
        <v>UPDATE CCD_STD_SVY_NAMES SET APP_SHOW_OPT_YN = 'N' where STD_SVY_NAME = 'Northeast Marine Mammal_Spring';</v>
      </c>
    </row>
    <row r="232" spans="1:6" x14ac:dyDescent="0.25">
      <c r="A232">
        <v>76</v>
      </c>
      <c r="B232" t="s">
        <v>1292</v>
      </c>
      <c r="C232" t="str">
        <f t="shared" si="12"/>
        <v>N</v>
      </c>
      <c r="D232" t="str">
        <f t="shared" si="13"/>
        <v>INSERT INTO CCD_STD_SVY_NAMES (STD_SVY_NAME, FINSS_ID, APP_SHOW_OPT_YN) VALUES ('Northeast Marine Mammal_Summer', 76, 'N');</v>
      </c>
      <c r="E232" t="e">
        <f t="shared" si="14"/>
        <v>#N/A</v>
      </c>
      <c r="F232" t="str">
        <f t="shared" si="15"/>
        <v>UPDATE CCD_STD_SVY_NAMES SET APP_SHOW_OPT_YN = 'N' where STD_SVY_NAME = 'Northeast Marine Mammal_Summer';</v>
      </c>
    </row>
    <row r="233" spans="1:6" x14ac:dyDescent="0.25">
      <c r="A233">
        <v>86</v>
      </c>
      <c r="B233" t="s">
        <v>1293</v>
      </c>
      <c r="C233" t="str">
        <f t="shared" si="12"/>
        <v>N</v>
      </c>
      <c r="D233" t="str">
        <f t="shared" si="13"/>
        <v>INSERT INTO CCD_STD_SVY_NAMES (STD_SVY_NAME, FINSS_ID, APP_SHOW_OPT_YN) VALUES ('Northeast Sea Scallop_Summer', 86, 'N');</v>
      </c>
      <c r="E233" t="e">
        <f t="shared" si="14"/>
        <v>#N/A</v>
      </c>
      <c r="F233" t="str">
        <f t="shared" si="15"/>
        <v>UPDATE CCD_STD_SVY_NAMES SET APP_SHOW_OPT_YN = 'N' where STD_SVY_NAME = 'Northeast Sea Scallop_Summer';</v>
      </c>
    </row>
    <row r="234" spans="1:6" x14ac:dyDescent="0.25">
      <c r="A234">
        <v>1831</v>
      </c>
      <c r="B234" t="s">
        <v>1294</v>
      </c>
      <c r="C234" t="str">
        <f t="shared" si="12"/>
        <v>N</v>
      </c>
      <c r="D234" t="str">
        <f t="shared" si="13"/>
        <v>INSERT INTO CCD_STD_SVY_NAMES (STD_SVY_NAME, FINSS_ID, APP_SHOW_OPT_YN) VALUES ('Northeast Turtle biology survey', 1831, 'N');</v>
      </c>
      <c r="E234" t="e">
        <f t="shared" si="14"/>
        <v>#N/A</v>
      </c>
      <c r="F234" t="str">
        <f t="shared" si="15"/>
        <v>UPDATE CCD_STD_SVY_NAMES SET APP_SHOW_OPT_YN = 'N' where STD_SVY_NAME = 'Northeast Turtle biology survey';</v>
      </c>
    </row>
    <row r="235" spans="1:6" x14ac:dyDescent="0.25">
      <c r="A235">
        <v>1365</v>
      </c>
      <c r="B235" t="s">
        <v>1295</v>
      </c>
      <c r="C235" t="str">
        <f t="shared" si="12"/>
        <v>N</v>
      </c>
      <c r="D235" t="str">
        <f t="shared" si="13"/>
        <v>INSERT INTO CCD_STD_SVY_NAMES (STD_SVY_NAME, FINSS_ID, APP_SHOW_OPT_YN) VALUES ('Northeastern Continental Slope Deepwater Biodiversity', 1365, 'N');</v>
      </c>
      <c r="E235" t="e">
        <f t="shared" si="14"/>
        <v>#N/A</v>
      </c>
      <c r="F235" t="str">
        <f t="shared" si="15"/>
        <v>UPDATE CCD_STD_SVY_NAMES SET APP_SHOW_OPT_YN = 'N' where STD_SVY_NAME = 'Northeastern Continental Slope Deepwater Biodiversity';</v>
      </c>
    </row>
    <row r="236" spans="1:6" x14ac:dyDescent="0.25">
      <c r="A236">
        <v>1348</v>
      </c>
      <c r="B236" t="s">
        <v>1296</v>
      </c>
      <c r="C236" t="str">
        <f t="shared" si="12"/>
        <v>N</v>
      </c>
      <c r="D236" t="str">
        <f t="shared" si="13"/>
        <v>INSERT INTO CCD_STD_SVY_NAMES (STD_SVY_NAME, FINSS_ID, APP_SHOW_OPT_YN) VALUES ('Northern California Current (NCC) Ecosystem Forecasting_Fall', 1348, 'N');</v>
      </c>
      <c r="E236" t="e">
        <f t="shared" si="14"/>
        <v>#N/A</v>
      </c>
      <c r="F236" t="str">
        <f t="shared" si="15"/>
        <v>UPDATE CCD_STD_SVY_NAMES SET APP_SHOW_OPT_YN = 'N' where STD_SVY_NAME = 'Northern California Current (NCC) Ecosystem Forecasting_Fall';</v>
      </c>
    </row>
    <row r="237" spans="1:6" x14ac:dyDescent="0.25">
      <c r="A237">
        <v>1349</v>
      </c>
      <c r="B237" t="s">
        <v>1297</v>
      </c>
      <c r="C237" t="str">
        <f t="shared" si="12"/>
        <v>N</v>
      </c>
      <c r="D237" t="str">
        <f t="shared" si="13"/>
        <v>INSERT INTO CCD_STD_SVY_NAMES (STD_SVY_NAME, FINSS_ID, APP_SHOW_OPT_YN) VALUES ('Northern California Current (NCC) Ecosystem Forecasting_Summer', 1349, 'N');</v>
      </c>
      <c r="E237" t="e">
        <f t="shared" si="14"/>
        <v>#N/A</v>
      </c>
      <c r="F237" t="str">
        <f t="shared" si="15"/>
        <v>UPDATE CCD_STD_SVY_NAMES SET APP_SHOW_OPT_YN = 'N' where STD_SVY_NAME = 'Northern California Current (NCC) Ecosystem Forecasting_Summer';</v>
      </c>
    </row>
    <row r="238" spans="1:6" x14ac:dyDescent="0.25">
      <c r="A238">
        <v>1350</v>
      </c>
      <c r="B238" t="s">
        <v>1298</v>
      </c>
      <c r="C238" t="str">
        <f t="shared" si="12"/>
        <v>N</v>
      </c>
      <c r="D238" t="str">
        <f t="shared" si="13"/>
        <v>INSERT INTO CCD_STD_SVY_NAMES (STD_SVY_NAME, FINSS_ID, APP_SHOW_OPT_YN) VALUES ('Northern California Current (NCC) Ecosystem Forecasting_Winter', 1350, 'N');</v>
      </c>
      <c r="E238" t="e">
        <f t="shared" si="14"/>
        <v>#N/A</v>
      </c>
      <c r="F238" t="str">
        <f t="shared" si="15"/>
        <v>UPDATE CCD_STD_SVY_NAMES SET APP_SHOW_OPT_YN = 'N' where STD_SVY_NAME = 'Northern California Current (NCC) Ecosystem Forecasting_Winter';</v>
      </c>
    </row>
    <row r="239" spans="1:6" x14ac:dyDescent="0.25">
      <c r="A239">
        <v>1731</v>
      </c>
      <c r="B239" s="5" t="s">
        <v>1299</v>
      </c>
      <c r="C239" t="str">
        <f t="shared" si="12"/>
        <v>N</v>
      </c>
      <c r="D239" t="str">
        <f t="shared" si="13"/>
        <v>INSERT INTO CCD_STD_SVY_NAMES (STD_SVY_NAME, FINSS_ID, APP_SHOW_OPT_YN) VALUES ('Northern Channel Islands Seafloor Mapping of Coral Habitats', 1731, 'N');</v>
      </c>
      <c r="E239" t="e">
        <f t="shared" si="14"/>
        <v>#N/A</v>
      </c>
      <c r="F239" t="str">
        <f t="shared" si="15"/>
        <v>UPDATE CCD_STD_SVY_NAMES SET APP_SHOW_OPT_YN = 'N' where STD_SVY_NAME = 'Northern Channel Islands Seafloor Mapping of Coral Habitats';</v>
      </c>
    </row>
    <row r="240" spans="1:6" x14ac:dyDescent="0.25">
      <c r="A240">
        <v>1188</v>
      </c>
      <c r="B240" t="s">
        <v>1300</v>
      </c>
      <c r="C240" t="str">
        <f t="shared" si="12"/>
        <v>N</v>
      </c>
      <c r="D240" t="str">
        <f t="shared" si="13"/>
        <v>INSERT INTO CCD_STD_SVY_NAMES (STD_SVY_NAME, FINSS_ID, APP_SHOW_OPT_YN) VALUES ('Northern Gulf Institute Cross-Shelf Hardbottom Study', 1188, 'N');</v>
      </c>
      <c r="E240" t="e">
        <f t="shared" si="14"/>
        <v>#N/A</v>
      </c>
      <c r="F240" t="str">
        <f t="shared" si="15"/>
        <v>UPDATE CCD_STD_SVY_NAMES SET APP_SHOW_OPT_YN = 'N' where STD_SVY_NAME = 'Northern Gulf Institute Cross-Shelf Hardbottom Study';</v>
      </c>
    </row>
    <row r="241" spans="1:6" x14ac:dyDescent="0.25">
      <c r="A241">
        <v>96</v>
      </c>
      <c r="B241" t="s">
        <v>1301</v>
      </c>
      <c r="C241" t="str">
        <f t="shared" si="12"/>
        <v>N</v>
      </c>
      <c r="D241" t="str">
        <f t="shared" si="13"/>
        <v>INSERT INTO CCD_STD_SVY_NAMES (STD_SVY_NAME, FINSS_ID, APP_SHOW_OPT_YN) VALUES ('Northern Juvenile Fish', 96, 'N');</v>
      </c>
      <c r="E241" t="e">
        <f t="shared" si="14"/>
        <v>#N/A</v>
      </c>
      <c r="F241" t="str">
        <f t="shared" si="15"/>
        <v>UPDATE CCD_STD_SVY_NAMES SET APP_SHOW_OPT_YN = 'N' where STD_SVY_NAME = 'Northern Juvenile Fish';</v>
      </c>
    </row>
    <row r="242" spans="1:6" x14ac:dyDescent="0.25">
      <c r="A242">
        <v>137</v>
      </c>
      <c r="B242" t="s">
        <v>1302</v>
      </c>
      <c r="C242" t="str">
        <f t="shared" si="12"/>
        <v>N</v>
      </c>
      <c r="D242" t="str">
        <f t="shared" si="13"/>
        <v>INSERT INTO CCD_STD_SVY_NAMES (STD_SVY_NAME, FINSS_ID, APP_SHOW_OPT_YN) VALUES ('Oculina HAPC_Spring', 137, 'N');</v>
      </c>
      <c r="E242" t="e">
        <f t="shared" si="14"/>
        <v>#N/A</v>
      </c>
      <c r="F242" t="str">
        <f t="shared" si="15"/>
        <v>UPDATE CCD_STD_SVY_NAMES SET APP_SHOW_OPT_YN = 'N' where STD_SVY_NAME = 'Oculina HAPC_Spring';</v>
      </c>
    </row>
    <row r="243" spans="1:6" x14ac:dyDescent="0.25">
      <c r="A243">
        <v>969</v>
      </c>
      <c r="B243" t="s">
        <v>1303</v>
      </c>
      <c r="C243" t="str">
        <f t="shared" si="12"/>
        <v>N</v>
      </c>
      <c r="D243" t="str">
        <f t="shared" si="13"/>
        <v>INSERT INTO CCD_STD_SVY_NAMES (STD_SVY_NAME, FINSS_ID, APP_SHOW_OPT_YN) VALUES ('Open Bay Shellfish Trawl Survey (TPWD)', 969, 'N');</v>
      </c>
      <c r="E243" t="e">
        <f t="shared" si="14"/>
        <v>#N/A</v>
      </c>
      <c r="F243" t="str">
        <f t="shared" si="15"/>
        <v>UPDATE CCD_STD_SVY_NAMES SET APP_SHOW_OPT_YN = 'N' where STD_SVY_NAME = 'Open Bay Shellfish Trawl Survey (TPWD)';</v>
      </c>
    </row>
    <row r="244" spans="1:6" x14ac:dyDescent="0.25">
      <c r="A244">
        <v>970</v>
      </c>
      <c r="B244" t="s">
        <v>1304</v>
      </c>
      <c r="C244" t="str">
        <f t="shared" si="12"/>
        <v>N</v>
      </c>
      <c r="D244" t="str">
        <f t="shared" si="13"/>
        <v>INSERT INTO CCD_STD_SVY_NAMES (STD_SVY_NAME, FINSS_ID, APP_SHOW_OPT_YN) VALUES ('Oyster Dredge Monitoring Survey (MDMR)', 970, 'N');</v>
      </c>
      <c r="E244" t="e">
        <f t="shared" si="14"/>
        <v>#N/A</v>
      </c>
      <c r="F244" t="str">
        <f t="shared" si="15"/>
        <v>UPDATE CCD_STD_SVY_NAMES SET APP_SHOW_OPT_YN = 'N' where STD_SVY_NAME = 'Oyster Dredge Monitoring Survey (MDMR)';</v>
      </c>
    </row>
    <row r="245" spans="1:6" x14ac:dyDescent="0.25">
      <c r="A245">
        <v>971</v>
      </c>
      <c r="B245" t="s">
        <v>1305</v>
      </c>
      <c r="C245" t="str">
        <f t="shared" si="12"/>
        <v>N</v>
      </c>
      <c r="D245" t="str">
        <f t="shared" si="13"/>
        <v>INSERT INTO CCD_STD_SVY_NAMES (STD_SVY_NAME, FINSS_ID, APP_SHOW_OPT_YN) VALUES ('Oyster Visual Monitoring Survey (MDMR)', 971, 'N');</v>
      </c>
      <c r="E245" t="e">
        <f t="shared" si="14"/>
        <v>#N/A</v>
      </c>
      <c r="F245" t="str">
        <f t="shared" si="15"/>
        <v>UPDATE CCD_STD_SVY_NAMES SET APP_SHOW_OPT_YN = 'N' where STD_SVY_NAME = 'Oyster Visual Monitoring Survey (MDMR)';</v>
      </c>
    </row>
    <row r="246" spans="1:6" x14ac:dyDescent="0.25">
      <c r="A246">
        <v>764</v>
      </c>
      <c r="B246" t="s">
        <v>1306</v>
      </c>
      <c r="C246" t="str">
        <f t="shared" si="12"/>
        <v>Y</v>
      </c>
      <c r="D246" t="str">
        <f t="shared" si="13"/>
        <v>INSERT INTO CCD_STD_SVY_NAMES (STD_SVY_NAME, FINSS_ID, APP_SHOW_OPT_YN) VALUES ('PIFSC - Hawaiian Islands Cetacean and Ecosystem Assessment Survey (HICEAS)', 764, 'Y');</v>
      </c>
      <c r="E246" t="str">
        <f t="shared" si="14"/>
        <v>PIFSC - Hawaiian Islands Cetacean and Ecosystem Assessment Survey (HICEAS)</v>
      </c>
      <c r="F246" t="str">
        <f t="shared" si="15"/>
        <v>UPDATE CCD_STD_SVY_NAMES SET APP_SHOW_OPT_YN = 'Y' where STD_SVY_NAME = 'PIFSC - Hawaiian Islands Cetacean and Ecosystem Assessment Survey (HICEAS)';</v>
      </c>
    </row>
    <row r="247" spans="1:6" x14ac:dyDescent="0.25">
      <c r="A247">
        <v>176</v>
      </c>
      <c r="B247" t="s">
        <v>1307</v>
      </c>
      <c r="C247" t="str">
        <f t="shared" si="12"/>
        <v>N</v>
      </c>
      <c r="D247" t="str">
        <f t="shared" si="13"/>
        <v>INSERT INTO CCD_STD_SVY_NAMES (STD_SVY_NAME, FINSS_ID, APP_SHOW_OPT_YN) VALUES ('Pacific Coast Ocean Observing System (PacCOOS) Central CA (MBARI)', 176, 'N');</v>
      </c>
      <c r="E247" t="e">
        <f t="shared" si="14"/>
        <v>#N/A</v>
      </c>
      <c r="F247" t="str">
        <f t="shared" si="15"/>
        <v>UPDATE CCD_STD_SVY_NAMES SET APP_SHOW_OPT_YN = 'N' where STD_SVY_NAME = 'Pacific Coast Ocean Observing System (PacCOOS) Central CA (MBARI)';</v>
      </c>
    </row>
    <row r="248" spans="1:6" x14ac:dyDescent="0.25">
      <c r="A248">
        <v>177</v>
      </c>
      <c r="B248" t="s">
        <v>1308</v>
      </c>
      <c r="C248" t="str">
        <f t="shared" si="12"/>
        <v>N</v>
      </c>
      <c r="D248" t="str">
        <f t="shared" si="13"/>
        <v>INSERT INTO CCD_STD_SVY_NAMES (STD_SVY_NAME, FINSS_ID, APP_SHOW_OPT_YN) VALUES ('Pacific Coast Ocean Observing System (PacCOOS) North CA (Bodega Line)', 177, 'N');</v>
      </c>
      <c r="E248" t="e">
        <f t="shared" si="14"/>
        <v>#N/A</v>
      </c>
      <c r="F248" t="str">
        <f t="shared" si="15"/>
        <v>UPDATE CCD_STD_SVY_NAMES SET APP_SHOW_OPT_YN = 'N' where STD_SVY_NAME = 'Pacific Coast Ocean Observing System (PacCOOS) North CA (Bodega Line)';</v>
      </c>
    </row>
    <row r="249" spans="1:6" x14ac:dyDescent="0.25">
      <c r="A249">
        <v>1576</v>
      </c>
      <c r="B249" t="s">
        <v>1309</v>
      </c>
      <c r="C249" t="str">
        <f t="shared" si="12"/>
        <v>N</v>
      </c>
      <c r="D249" t="str">
        <f t="shared" si="13"/>
        <v>INSERT INTO CCD_STD_SVY_NAMES (STD_SVY_NAME, FINSS_ID, APP_SHOW_OPT_YN) VALUES ('Pacific Hake Spawning Biomass Acoustic Survey', 1576, 'N');</v>
      </c>
      <c r="E249" t="e">
        <f t="shared" si="14"/>
        <v>#N/A</v>
      </c>
      <c r="F249" t="str">
        <f t="shared" si="15"/>
        <v>UPDATE CCD_STD_SVY_NAMES SET APP_SHOW_OPT_YN = 'N' where STD_SVY_NAME = 'Pacific Hake Spawning Biomass Acoustic Survey';</v>
      </c>
    </row>
    <row r="250" spans="1:6" x14ac:dyDescent="0.25">
      <c r="A250">
        <v>295</v>
      </c>
      <c r="B250" t="s">
        <v>1310</v>
      </c>
      <c r="C250" t="str">
        <f t="shared" si="12"/>
        <v>Y</v>
      </c>
      <c r="D250" t="str">
        <f t="shared" si="13"/>
        <v>INSERT INTO CCD_STD_SVY_NAMES (STD_SVY_NAME, FINSS_ID, APP_SHOW_OPT_YN) VALUES ('Pacific Islands Cetacean Ecosystem Survey (PICES)', 295, 'Y');</v>
      </c>
      <c r="E250" t="str">
        <f t="shared" si="14"/>
        <v>Pacific Islands Cetacean Ecosystem Survey (PICES)</v>
      </c>
      <c r="F250" t="str">
        <f t="shared" si="15"/>
        <v>UPDATE CCD_STD_SVY_NAMES SET APP_SHOW_OPT_YN = 'Y' where STD_SVY_NAME = 'Pacific Islands Cetacean Ecosystem Survey (PICES)';</v>
      </c>
    </row>
    <row r="251" spans="1:6" x14ac:dyDescent="0.25">
      <c r="A251">
        <v>2039</v>
      </c>
      <c r="B251" t="s">
        <v>1311</v>
      </c>
      <c r="C251" t="str">
        <f t="shared" si="12"/>
        <v>N</v>
      </c>
      <c r="D251" t="str">
        <f t="shared" si="13"/>
        <v>INSERT INTO CCD_STD_SVY_NAMES (STD_SVY_NAME, FINSS_ID, APP_SHOW_OPT_YN) VALUES ('Pacific Islands Cetacean and Ecosystem Assessment Survey (PICEAS)', 2039, 'N');</v>
      </c>
      <c r="E251" t="e">
        <f t="shared" si="14"/>
        <v>#N/A</v>
      </c>
      <c r="F251" t="str">
        <f t="shared" si="15"/>
        <v>UPDATE CCD_STD_SVY_NAMES SET APP_SHOW_OPT_YN = 'N' where STD_SVY_NAME = 'Pacific Islands Cetacean and Ecosystem Assessment Survey (PICEAS)';</v>
      </c>
    </row>
    <row r="252" spans="1:6" x14ac:dyDescent="0.25">
      <c r="A252">
        <v>100</v>
      </c>
      <c r="B252" t="s">
        <v>1312</v>
      </c>
      <c r="C252" t="str">
        <f t="shared" si="12"/>
        <v>N</v>
      </c>
      <c r="D252" t="str">
        <f t="shared" si="13"/>
        <v>INSERT INTO CCD_STD_SVY_NAMES (STD_SVY_NAME, FINSS_ID, APP_SHOW_OPT_YN) VALUES ('Pacific Northwest (PNW) Ichthyoplankton', 100, 'N');</v>
      </c>
      <c r="E252" t="e">
        <f t="shared" si="14"/>
        <v>#N/A</v>
      </c>
      <c r="F252" t="str">
        <f t="shared" si="15"/>
        <v>UPDATE CCD_STD_SVY_NAMES SET APP_SHOW_OPT_YN = 'N' where STD_SVY_NAME = 'Pacific Northwest (PNW) Ichthyoplankton';</v>
      </c>
    </row>
    <row r="253" spans="1:6" x14ac:dyDescent="0.25">
      <c r="A253">
        <v>101</v>
      </c>
      <c r="B253" t="s">
        <v>1313</v>
      </c>
      <c r="C253" t="str">
        <f t="shared" si="12"/>
        <v>N</v>
      </c>
      <c r="D253" t="str">
        <f t="shared" si="13"/>
        <v>INSERT INTO CCD_STD_SVY_NAMES (STD_SVY_NAME, FINSS_ID, APP_SHOW_OPT_YN) VALUES ('Pacific Northwest (PNW) Piscine Predator and Forage Fish', 101, 'N');</v>
      </c>
      <c r="E253" t="e">
        <f t="shared" si="14"/>
        <v>#N/A</v>
      </c>
      <c r="F253" t="str">
        <f t="shared" si="15"/>
        <v>UPDATE CCD_STD_SVY_NAMES SET APP_SHOW_OPT_YN = 'N' where STD_SVY_NAME = 'Pacific Northwest (PNW) Piscine Predator and Forage Fish';</v>
      </c>
    </row>
    <row r="254" spans="1:6" x14ac:dyDescent="0.25">
      <c r="A254">
        <v>250</v>
      </c>
      <c r="B254" t="s">
        <v>1314</v>
      </c>
      <c r="C254" t="str">
        <f t="shared" si="12"/>
        <v>N</v>
      </c>
      <c r="D254" t="str">
        <f t="shared" si="13"/>
        <v>INSERT INTO CCD_STD_SVY_NAMES (STD_SVY_NAME, FINSS_ID, APP_SHOW_OPT_YN) VALUES ('Pacific Northwest Harmful Algal Bloom (HAB)', 250, 'N');</v>
      </c>
      <c r="E254" t="e">
        <f t="shared" si="14"/>
        <v>#N/A</v>
      </c>
      <c r="F254" t="str">
        <f t="shared" si="15"/>
        <v>UPDATE CCD_STD_SVY_NAMES SET APP_SHOW_OPT_YN = 'N' where STD_SVY_NAME = 'Pacific Northwest Harmful Algal Bloom (HAB)';</v>
      </c>
    </row>
    <row r="255" spans="1:6" x14ac:dyDescent="0.25">
      <c r="A255">
        <v>1441</v>
      </c>
      <c r="B255" s="5" t="s">
        <v>1315</v>
      </c>
      <c r="C255" t="str">
        <f t="shared" si="12"/>
        <v>Y</v>
      </c>
      <c r="D255" t="str">
        <f t="shared" si="13"/>
        <v>INSERT INTO CCD_STD_SVY_NAMES (STD_SVY_NAME, FINSS_ID, APP_SHOW_OPT_YN) VALUES ('Pacific Reef Assessment and Monitoring Program (Pacific RAMP) - National Coral Reef Monitoring Program (NCRMP)', 1441, 'Y');</v>
      </c>
      <c r="E255" t="str">
        <f t="shared" si="14"/>
        <v>Pacific Reef Assessment and Monitoring Program (Pacific RAMP) - National Coral Reef Monitoring Program (NCRMP)</v>
      </c>
      <c r="F255" t="str">
        <f t="shared" si="15"/>
        <v>UPDATE CCD_STD_SVY_NAMES SET APP_SHOW_OPT_YN = 'Y' where STD_SVY_NAME = 'Pacific Reef Assessment and Monitoring Program (Pacific RAMP) - National Coral Reef Monitoring Program (NCRMP)';</v>
      </c>
    </row>
    <row r="256" spans="1:6" x14ac:dyDescent="0.25">
      <c r="A256">
        <v>1424</v>
      </c>
      <c r="B256" t="s">
        <v>1316</v>
      </c>
      <c r="C256" t="str">
        <f t="shared" si="12"/>
        <v>Y</v>
      </c>
      <c r="D256" t="str">
        <f t="shared" si="13"/>
        <v>INSERT INTO CCD_STD_SVY_NAMES (STD_SVY_NAME, FINSS_ID, APP_SHOW_OPT_YN) VALUES ('Pacific Remote Islands Insular Reef Fish Survey', 1424, 'Y');</v>
      </c>
      <c r="E256" t="str">
        <f t="shared" si="14"/>
        <v>Pacific Remote Islands Insular Reef Fish Survey</v>
      </c>
      <c r="F256" t="str">
        <f t="shared" si="15"/>
        <v>UPDATE CCD_STD_SVY_NAMES SET APP_SHOW_OPT_YN = 'Y' where STD_SVY_NAME = 'Pacific Remote Islands Insular Reef Fish Survey';</v>
      </c>
    </row>
    <row r="257" spans="1:6" x14ac:dyDescent="0.25">
      <c r="A257">
        <v>979</v>
      </c>
      <c r="B257" t="s">
        <v>1317</v>
      </c>
      <c r="C257" t="str">
        <f t="shared" si="12"/>
        <v>N</v>
      </c>
      <c r="D257" t="str">
        <f t="shared" si="13"/>
        <v>INSERT INTO CCD_STD_SVY_NAMES (STD_SVY_NAME, FINSS_ID, APP_SHOW_OPT_YN) VALUES ('Panama City Laboratory Reef Fish ROV', 979, 'N');</v>
      </c>
      <c r="E257" t="e">
        <f t="shared" si="14"/>
        <v>#N/A</v>
      </c>
      <c r="F257" t="str">
        <f t="shared" si="15"/>
        <v>UPDATE CCD_STD_SVY_NAMES SET APP_SHOW_OPT_YN = 'N' where STD_SVY_NAME = 'Panama City Laboratory Reef Fish ROV';</v>
      </c>
    </row>
    <row r="258" spans="1:6" x14ac:dyDescent="0.25">
      <c r="A258">
        <v>235</v>
      </c>
      <c r="B258" t="s">
        <v>1318</v>
      </c>
      <c r="C258" t="str">
        <f t="shared" si="12"/>
        <v>N</v>
      </c>
      <c r="D258" t="str">
        <f t="shared" si="13"/>
        <v>INSERT INTO CCD_STD_SVY_NAMES (STD_SVY_NAME, FINSS_ID, APP_SHOW_OPT_YN) VALUES ('Panama City Laboratory Reef Fish Trap/Video', 235, 'N');</v>
      </c>
      <c r="E258" t="e">
        <f t="shared" si="14"/>
        <v>#N/A</v>
      </c>
      <c r="F258" t="str">
        <f t="shared" si="15"/>
        <v>UPDATE CCD_STD_SVY_NAMES SET APP_SHOW_OPT_YN = 'N' where STD_SVY_NAME = 'Panama City Laboratory Reef Fish Trap/Video';</v>
      </c>
    </row>
    <row r="259" spans="1:6" x14ac:dyDescent="0.25">
      <c r="A259">
        <v>1351</v>
      </c>
      <c r="B259" t="s">
        <v>1319</v>
      </c>
      <c r="C259" t="str">
        <f t="shared" ref="C259:C322" si="16">IF(ISNA(E259), "N", "Y")</f>
        <v>N</v>
      </c>
      <c r="D259" t="str">
        <f t="shared" ref="D259:D322" si="17">CONCATENATE("INSERT INTO CCD_STD_SVY_NAMES (STD_SVY_NAME, FINSS_ID, APP_SHOW_OPT_YN) VALUES ('", SUBSTITUTE(B259, "'", "''"), "', ", A259, ", '", C259, "');")</f>
        <v>INSERT INTO CCD_STD_SVY_NAMES (STD_SVY_NAME, FINSS_ID, APP_SHOW_OPT_YN) VALUES ('Pre-recruit Survey to Aid Stock Assessment', 1351, 'N');</v>
      </c>
      <c r="E259" t="e">
        <f t="shared" ref="E259:E322" si="18">VLOOKUP(B259, $T$2:$U$43, 1, FALSE)</f>
        <v>#N/A</v>
      </c>
      <c r="F259" t="str">
        <f t="shared" ref="F259:F322" si="19">CONCATENATE("UPDATE CCD_STD_SVY_NAMES SET APP_SHOW_OPT_YN = '", C259, "' where STD_SVY_NAME = '", SUBSTITUTE(B259, "'", "''"), "';")</f>
        <v>UPDATE CCD_STD_SVY_NAMES SET APP_SHOW_OPT_YN = 'N' where STD_SVY_NAME = 'Pre-recruit Survey to Aid Stock Assessment';</v>
      </c>
    </row>
    <row r="260" spans="1:6" x14ac:dyDescent="0.25">
      <c r="A260">
        <v>139</v>
      </c>
      <c r="B260" s="5" t="s">
        <v>1320</v>
      </c>
      <c r="C260" t="str">
        <f t="shared" si="16"/>
        <v>N</v>
      </c>
      <c r="D260" t="str">
        <f t="shared" si="17"/>
        <v>INSERT INTO CCD_STD_SVY_NAMES (STD_SVY_NAME, FINSS_ID, APP_SHOW_OPT_YN) VALUES ('Pulley Ridge HAPC Fish and Coral Survey_Spring', 139, 'N');</v>
      </c>
      <c r="E260" t="e">
        <f t="shared" si="18"/>
        <v>#N/A</v>
      </c>
      <c r="F260" t="str">
        <f t="shared" si="19"/>
        <v>UPDATE CCD_STD_SVY_NAMES SET APP_SHOW_OPT_YN = 'N' where STD_SVY_NAME = 'Pulley Ridge HAPC Fish and Coral Survey_Spring';</v>
      </c>
    </row>
    <row r="261" spans="1:6" x14ac:dyDescent="0.25">
      <c r="A261">
        <v>805</v>
      </c>
      <c r="B261" t="s">
        <v>1321</v>
      </c>
      <c r="C261" t="str">
        <f t="shared" si="16"/>
        <v>N</v>
      </c>
      <c r="D261" t="str">
        <f t="shared" si="17"/>
        <v>INSERT INTO CCD_STD_SVY_NAMES (STD_SVY_NAME, FINSS_ID, APP_SHOW_OPT_YN) VALUES ('RecFIN Red Drum Trammel Net Survey (SCDNR)', 805, 'N');</v>
      </c>
      <c r="E261" t="e">
        <f t="shared" si="18"/>
        <v>#N/A</v>
      </c>
      <c r="F261" t="str">
        <f t="shared" si="19"/>
        <v>UPDATE CCD_STD_SVY_NAMES SET APP_SHOW_OPT_YN = 'N' where STD_SVY_NAME = 'RecFIN Red Drum Trammel Net Survey (SCDNR)';</v>
      </c>
    </row>
    <row r="262" spans="1:6" x14ac:dyDescent="0.25">
      <c r="A262">
        <v>980</v>
      </c>
      <c r="B262" t="s">
        <v>1322</v>
      </c>
      <c r="C262" t="str">
        <f t="shared" si="16"/>
        <v>N</v>
      </c>
      <c r="D262" t="str">
        <f t="shared" si="17"/>
        <v>INSERT INTO CCD_STD_SVY_NAMES (STD_SVY_NAME, FINSS_ID, APP_SHOW_OPT_YN) VALUES ('Reef Fish Visual Census Survey - U.S. Caribbean', 980, 'N');</v>
      </c>
      <c r="E262" t="e">
        <f t="shared" si="18"/>
        <v>#N/A</v>
      </c>
      <c r="F262" t="str">
        <f t="shared" si="19"/>
        <v>UPDATE CCD_STD_SVY_NAMES SET APP_SHOW_OPT_YN = 'N' where STD_SVY_NAME = 'Reef Fish Visual Census Survey - U.S. Caribbean';</v>
      </c>
    </row>
    <row r="263" spans="1:6" x14ac:dyDescent="0.25">
      <c r="A263">
        <v>1412</v>
      </c>
      <c r="B263" t="s">
        <v>1323</v>
      </c>
      <c r="C263" t="str">
        <f t="shared" si="16"/>
        <v>N</v>
      </c>
      <c r="D263" t="str">
        <f t="shared" si="17"/>
        <v>INSERT INTO CCD_STD_SVY_NAMES (STD_SVY_NAME, FINSS_ID, APP_SHOW_OPT_YN) VALUES ('Rockfish Habitat and Production Studies', 1412, 'N');</v>
      </c>
      <c r="E263" t="e">
        <f t="shared" si="18"/>
        <v>#N/A</v>
      </c>
      <c r="F263" t="str">
        <f t="shared" si="19"/>
        <v>UPDATE CCD_STD_SVY_NAMES SET APP_SHOW_OPT_YN = 'N' where STD_SVY_NAME = 'Rockfish Habitat and Production Studies';</v>
      </c>
    </row>
    <row r="264" spans="1:6" x14ac:dyDescent="0.25">
      <c r="A264">
        <v>146</v>
      </c>
      <c r="B264" t="s">
        <v>1324</v>
      </c>
      <c r="C264" t="str">
        <f t="shared" si="16"/>
        <v>N</v>
      </c>
      <c r="D264" t="str">
        <f t="shared" si="17"/>
        <v>INSERT INTO CCD_STD_SVY_NAMES (STD_SVY_NAME, FINSS_ID, APP_SHOW_OPT_YN) VALUES ('SEAMAP Gulf of Mexico Reef Fish', 146, 'N');</v>
      </c>
      <c r="E264" t="e">
        <f t="shared" si="18"/>
        <v>#N/A</v>
      </c>
      <c r="F264" t="str">
        <f t="shared" si="19"/>
        <v>UPDATE CCD_STD_SVY_NAMES SET APP_SHOW_OPT_YN = 'N' where STD_SVY_NAME = 'SEAMAP Gulf of Mexico Reef Fish';</v>
      </c>
    </row>
    <row r="265" spans="1:6" x14ac:dyDescent="0.25">
      <c r="A265">
        <v>998</v>
      </c>
      <c r="B265" t="s">
        <v>1325</v>
      </c>
      <c r="C265" t="str">
        <f t="shared" si="16"/>
        <v>N</v>
      </c>
      <c r="D265" t="str">
        <f t="shared" si="17"/>
        <v>INSERT INTO CCD_STD_SVY_NAMES (STD_SVY_NAME, FINSS_ID, APP_SHOW_OPT_YN) VALUES ('SEAMAP Gulf of Mexico Reef Fish Monitoring (FFWCC)', 998, 'N');</v>
      </c>
      <c r="E265" t="e">
        <f t="shared" si="18"/>
        <v>#N/A</v>
      </c>
      <c r="F265" t="str">
        <f t="shared" si="19"/>
        <v>UPDATE CCD_STD_SVY_NAMES SET APP_SHOW_OPT_YN = 'N' where STD_SVY_NAME = 'SEAMAP Gulf of Mexico Reef Fish Monitoring (FFWCC)';</v>
      </c>
    </row>
    <row r="266" spans="1:6" x14ac:dyDescent="0.25">
      <c r="A266">
        <v>236</v>
      </c>
      <c r="B266" t="s">
        <v>1326</v>
      </c>
      <c r="C266" t="str">
        <f t="shared" si="16"/>
        <v>N</v>
      </c>
      <c r="D266" t="str">
        <f t="shared" si="17"/>
        <v>INSERT INTO CCD_STD_SVY_NAMES (STD_SVY_NAME, FINSS_ID, APP_SHOW_OPT_YN) VALUES ('SEAMAP Plankton_Fall', 236, 'N');</v>
      </c>
      <c r="E266" t="e">
        <f t="shared" si="18"/>
        <v>#N/A</v>
      </c>
      <c r="F266" t="str">
        <f t="shared" si="19"/>
        <v>UPDATE CCD_STD_SVY_NAMES SET APP_SHOW_OPT_YN = 'N' where STD_SVY_NAME = 'SEAMAP Plankton_Fall';</v>
      </c>
    </row>
    <row r="267" spans="1:6" x14ac:dyDescent="0.25">
      <c r="A267">
        <v>144</v>
      </c>
      <c r="B267" t="s">
        <v>1327</v>
      </c>
      <c r="C267" t="str">
        <f t="shared" si="16"/>
        <v>N</v>
      </c>
      <c r="D267" t="str">
        <f t="shared" si="17"/>
        <v>INSERT INTO CCD_STD_SVY_NAMES (STD_SVY_NAME, FINSS_ID, APP_SHOW_OPT_YN) VALUES ('SEAMAP Plankton_Spring', 144, 'N');</v>
      </c>
      <c r="E267" t="e">
        <f t="shared" si="18"/>
        <v>#N/A</v>
      </c>
      <c r="F267" t="str">
        <f t="shared" si="19"/>
        <v>UPDATE CCD_STD_SVY_NAMES SET APP_SHOW_OPT_YN = 'N' where STD_SVY_NAME = 'SEAMAP Plankton_Spring';</v>
      </c>
    </row>
    <row r="268" spans="1:6" x14ac:dyDescent="0.25">
      <c r="A268">
        <v>145</v>
      </c>
      <c r="B268" t="s">
        <v>1328</v>
      </c>
      <c r="C268" t="str">
        <f t="shared" si="16"/>
        <v>N</v>
      </c>
      <c r="D268" t="str">
        <f t="shared" si="17"/>
        <v>INSERT INTO CCD_STD_SVY_NAMES (STD_SVY_NAME, FINSS_ID, APP_SHOW_OPT_YN) VALUES ('SEAMAP Plankton_Winter', 145, 'N');</v>
      </c>
      <c r="E268" t="e">
        <f t="shared" si="18"/>
        <v>#N/A</v>
      </c>
      <c r="F268" t="str">
        <f t="shared" si="19"/>
        <v>UPDATE CCD_STD_SVY_NAMES SET APP_SHOW_OPT_YN = 'N' where STD_SVY_NAME = 'SEAMAP Plankton_Winter';</v>
      </c>
    </row>
    <row r="269" spans="1:6" x14ac:dyDescent="0.25">
      <c r="A269">
        <v>1250</v>
      </c>
      <c r="B269" t="s">
        <v>1329</v>
      </c>
      <c r="C269" t="str">
        <f t="shared" si="16"/>
        <v>N</v>
      </c>
      <c r="D269" t="str">
        <f t="shared" si="17"/>
        <v>INSERT INTO CCD_STD_SVY_NAMES (STD_SVY_NAME, FINSS_ID, APP_SHOW_OPT_YN) VALUES ('SEAMAP Reef Fish Camera/Trap', 1250, 'N');</v>
      </c>
      <c r="E269" t="e">
        <f t="shared" si="18"/>
        <v>#N/A</v>
      </c>
      <c r="F269" t="str">
        <f t="shared" si="19"/>
        <v>UPDATE CCD_STD_SVY_NAMES SET APP_SHOW_OPT_YN = 'N' where STD_SVY_NAME = 'SEAMAP Reef Fish Camera/Trap';</v>
      </c>
    </row>
    <row r="270" spans="1:6" x14ac:dyDescent="0.25">
      <c r="A270">
        <v>131</v>
      </c>
      <c r="B270" t="s">
        <v>1330</v>
      </c>
      <c r="C270" t="str">
        <f t="shared" si="16"/>
        <v>N</v>
      </c>
      <c r="D270" t="str">
        <f t="shared" si="17"/>
        <v>INSERT INTO CCD_STD_SVY_NAMES (STD_SVY_NAME, FINSS_ID, APP_SHOW_OPT_YN) VALUES ('SEAMAP Shark/Red Snapper Bottom Longline', 131, 'N');</v>
      </c>
      <c r="E270" t="e">
        <f t="shared" si="18"/>
        <v>#N/A</v>
      </c>
      <c r="F270" t="str">
        <f t="shared" si="19"/>
        <v>UPDATE CCD_STD_SVY_NAMES SET APP_SHOW_OPT_YN = 'N' where STD_SVY_NAME = 'SEAMAP Shark/Red Snapper Bottom Longline';</v>
      </c>
    </row>
    <row r="271" spans="1:6" x14ac:dyDescent="0.25">
      <c r="A271">
        <v>149</v>
      </c>
      <c r="B271" t="s">
        <v>1331</v>
      </c>
      <c r="C271" t="str">
        <f t="shared" si="16"/>
        <v>N</v>
      </c>
      <c r="D271" t="str">
        <f t="shared" si="17"/>
        <v>INSERT INTO CCD_STD_SVY_NAMES (STD_SVY_NAME, FINSS_ID, APP_SHOW_OPT_YN) VALUES ('SEAMAP South Atlantic Coastal Trawl_Fall (SCDNR)', 149, 'N');</v>
      </c>
      <c r="E271" t="e">
        <f t="shared" si="18"/>
        <v>#N/A</v>
      </c>
      <c r="F271" t="str">
        <f t="shared" si="19"/>
        <v>UPDATE CCD_STD_SVY_NAMES SET APP_SHOW_OPT_YN = 'N' where STD_SVY_NAME = 'SEAMAP South Atlantic Coastal Trawl_Fall (SCDNR)';</v>
      </c>
    </row>
    <row r="272" spans="1:6" x14ac:dyDescent="0.25">
      <c r="A272">
        <v>624</v>
      </c>
      <c r="B272" t="s">
        <v>1332</v>
      </c>
      <c r="C272" t="str">
        <f t="shared" si="16"/>
        <v>N</v>
      </c>
      <c r="D272" t="str">
        <f t="shared" si="17"/>
        <v>INSERT INTO CCD_STD_SVY_NAMES (STD_SVY_NAME, FINSS_ID, APP_SHOW_OPT_YN) VALUES ('SEAMAP South Atlantic Coastal Trawl_Spring (SCDNR)', 624, 'N');</v>
      </c>
      <c r="E272" t="e">
        <f t="shared" si="18"/>
        <v>#N/A</v>
      </c>
      <c r="F272" t="str">
        <f t="shared" si="19"/>
        <v>UPDATE CCD_STD_SVY_NAMES SET APP_SHOW_OPT_YN = 'N' where STD_SVY_NAME = 'SEAMAP South Atlantic Coastal Trawl_Spring (SCDNR)';</v>
      </c>
    </row>
    <row r="273" spans="1:6" x14ac:dyDescent="0.25">
      <c r="A273">
        <v>150</v>
      </c>
      <c r="B273" t="s">
        <v>1333</v>
      </c>
      <c r="C273" t="str">
        <f t="shared" si="16"/>
        <v>N</v>
      </c>
      <c r="D273" t="str">
        <f t="shared" si="17"/>
        <v>INSERT INTO CCD_STD_SVY_NAMES (STD_SVY_NAME, FINSS_ID, APP_SHOW_OPT_YN) VALUES ('SEAMAP South Atlantic Coastal Trawl_Summer (SCDNR)', 150, 'N');</v>
      </c>
      <c r="E273" t="e">
        <f t="shared" si="18"/>
        <v>#N/A</v>
      </c>
      <c r="F273" t="str">
        <f t="shared" si="19"/>
        <v>UPDATE CCD_STD_SVY_NAMES SET APP_SHOW_OPT_YN = 'N' where STD_SVY_NAME = 'SEAMAP South Atlantic Coastal Trawl_Summer (SCDNR)';</v>
      </c>
    </row>
    <row r="274" spans="1:6" x14ac:dyDescent="0.25">
      <c r="A274">
        <v>626</v>
      </c>
      <c r="B274" t="s">
        <v>1334</v>
      </c>
      <c r="C274" t="str">
        <f t="shared" si="16"/>
        <v>N</v>
      </c>
      <c r="D274" t="str">
        <f t="shared" si="17"/>
        <v>INSERT INTO CCD_STD_SVY_NAMES (STD_SVY_NAME, FINSS_ID, APP_SHOW_OPT_YN) VALUES ('SEAMAP South Atlantic NC Red Drum Longline', 626, 'N');</v>
      </c>
      <c r="E274" t="e">
        <f t="shared" si="18"/>
        <v>#N/A</v>
      </c>
      <c r="F274" t="str">
        <f t="shared" si="19"/>
        <v>UPDATE CCD_STD_SVY_NAMES SET APP_SHOW_OPT_YN = 'N' where STD_SVY_NAME = 'SEAMAP South Atlantic NC Red Drum Longline';</v>
      </c>
    </row>
    <row r="275" spans="1:6" x14ac:dyDescent="0.25">
      <c r="A275">
        <v>3071</v>
      </c>
      <c r="B275" t="s">
        <v>1335</v>
      </c>
      <c r="C275" t="str">
        <f t="shared" si="16"/>
        <v>N</v>
      </c>
      <c r="D275" t="str">
        <f t="shared" si="17"/>
        <v>INSERT INTO CCD_STD_SVY_NAMES (STD_SVY_NAME, FINSS_ID, APP_SHOW_OPT_YN) VALUES ('SEAMAP South Atlantic NC Red Drum Longline (NCDENR)', 3071, 'N');</v>
      </c>
      <c r="E275" t="e">
        <f t="shared" si="18"/>
        <v>#N/A</v>
      </c>
      <c r="F275" t="str">
        <f t="shared" si="19"/>
        <v>UPDATE CCD_STD_SVY_NAMES SET APP_SHOW_OPT_YN = 'N' where STD_SVY_NAME = 'SEAMAP South Atlantic NC Red Drum Longline (NCDENR)';</v>
      </c>
    </row>
    <row r="276" spans="1:6" x14ac:dyDescent="0.25">
      <c r="A276">
        <v>1010</v>
      </c>
      <c r="B276" t="s">
        <v>1336</v>
      </c>
      <c r="C276" t="str">
        <f t="shared" si="16"/>
        <v>N</v>
      </c>
      <c r="D276" t="str">
        <f t="shared" si="17"/>
        <v>INSERT INTO CCD_STD_SVY_NAMES (STD_SVY_NAME, FINSS_ID, APP_SHOW_OPT_YN) VALUES ('SEAMAP South Atlantic North Carolina Pamlico Sound Trawl (NCDENR)', 1010, 'N');</v>
      </c>
      <c r="E276" t="e">
        <f t="shared" si="18"/>
        <v>#N/A</v>
      </c>
      <c r="F276" t="str">
        <f t="shared" si="19"/>
        <v>UPDATE CCD_STD_SVY_NAMES SET APP_SHOW_OPT_YN = 'N' where STD_SVY_NAME = 'SEAMAP South Atlantic North Carolina Pamlico Sound Trawl (NCDENR)';</v>
      </c>
    </row>
    <row r="277" spans="1:6" x14ac:dyDescent="0.25">
      <c r="A277">
        <v>627</v>
      </c>
      <c r="B277" t="s">
        <v>1337</v>
      </c>
      <c r="C277" t="str">
        <f t="shared" si="16"/>
        <v>N</v>
      </c>
      <c r="D277" t="str">
        <f t="shared" si="17"/>
        <v>INSERT INTO CCD_STD_SVY_NAMES (STD_SVY_NAME, FINSS_ID, APP_SHOW_OPT_YN) VALUES ('SEAMAP South Atlantic Reef Fish', 627, 'N');</v>
      </c>
      <c r="E277" t="e">
        <f t="shared" si="18"/>
        <v>#N/A</v>
      </c>
      <c r="F277" t="str">
        <f t="shared" si="19"/>
        <v>UPDATE CCD_STD_SVY_NAMES SET APP_SHOW_OPT_YN = 'N' where STD_SVY_NAME = 'SEAMAP South Atlantic Reef Fish';</v>
      </c>
    </row>
    <row r="278" spans="1:6" x14ac:dyDescent="0.25">
      <c r="A278">
        <v>1383</v>
      </c>
      <c r="B278" t="s">
        <v>1338</v>
      </c>
      <c r="C278" t="str">
        <f t="shared" si="16"/>
        <v>N</v>
      </c>
      <c r="D278" t="str">
        <f t="shared" si="17"/>
        <v>INSERT INTO CCD_STD_SVY_NAMES (STD_SVY_NAME, FINSS_ID, APP_SHOW_OPT_YN) VALUES ('SEAMAP South Atlantic Trawl_Fall', 1383, 'N');</v>
      </c>
      <c r="E278" t="e">
        <f t="shared" si="18"/>
        <v>#N/A</v>
      </c>
      <c r="F278" t="str">
        <f t="shared" si="19"/>
        <v>UPDATE CCD_STD_SVY_NAMES SET APP_SHOW_OPT_YN = 'N' where STD_SVY_NAME = 'SEAMAP South Atlantic Trawl_Fall';</v>
      </c>
    </row>
    <row r="279" spans="1:6" x14ac:dyDescent="0.25">
      <c r="A279">
        <v>1384</v>
      </c>
      <c r="B279" t="s">
        <v>1339</v>
      </c>
      <c r="C279" t="str">
        <f t="shared" si="16"/>
        <v>N</v>
      </c>
      <c r="D279" t="str">
        <f t="shared" si="17"/>
        <v>INSERT INTO CCD_STD_SVY_NAMES (STD_SVY_NAME, FINSS_ID, APP_SHOW_OPT_YN) VALUES ('SEAMAP South Atlantic Trawl_Summer', 1384, 'N');</v>
      </c>
      <c r="E279" t="e">
        <f t="shared" si="18"/>
        <v>#N/A</v>
      </c>
      <c r="F279" t="str">
        <f t="shared" si="19"/>
        <v>UPDATE CCD_STD_SVY_NAMES SET APP_SHOW_OPT_YN = 'N' where STD_SVY_NAME = 'SEAMAP South Atlantic Trawl_Summer';</v>
      </c>
    </row>
    <row r="280" spans="1:6" x14ac:dyDescent="0.25">
      <c r="A280">
        <v>1385</v>
      </c>
      <c r="B280" t="s">
        <v>1340</v>
      </c>
      <c r="C280" t="str">
        <f t="shared" si="16"/>
        <v>N</v>
      </c>
      <c r="D280" t="str">
        <f t="shared" si="17"/>
        <v>INSERT INTO CCD_STD_SVY_NAMES (STD_SVY_NAME, FINSS_ID, APP_SHOW_OPT_YN) VALUES ('SEAMAP South Atlantic Trawl_Winter', 1385, 'N');</v>
      </c>
      <c r="E280" t="e">
        <f t="shared" si="18"/>
        <v>#N/A</v>
      </c>
      <c r="F280" t="str">
        <f t="shared" si="19"/>
        <v>UPDATE CCD_STD_SVY_NAMES SET APP_SHOW_OPT_YN = 'N' where STD_SVY_NAME = 'SEAMAP South Atlantic Trawl_Winter';</v>
      </c>
    </row>
    <row r="281" spans="1:6" x14ac:dyDescent="0.25">
      <c r="A281">
        <v>981</v>
      </c>
      <c r="B281" t="s">
        <v>1341</v>
      </c>
      <c r="C281" t="str">
        <f t="shared" si="16"/>
        <v>N</v>
      </c>
      <c r="D281" t="str">
        <f t="shared" si="17"/>
        <v>INSERT INTO CCD_STD_SVY_NAMES (STD_SVY_NAME, FINSS_ID, APP_SHOW_OPT_YN) VALUES ('SEAMAP-C Finfish Rod-and-Reel Survey (PR-DNER)', 981, 'N');</v>
      </c>
      <c r="E281" t="e">
        <f t="shared" si="18"/>
        <v>#N/A</v>
      </c>
      <c r="F281" t="str">
        <f t="shared" si="19"/>
        <v>UPDATE CCD_STD_SVY_NAMES SET APP_SHOW_OPT_YN = 'N' where STD_SVY_NAME = 'SEAMAP-C Finfish Rod-and-Reel Survey (PR-DNER)';</v>
      </c>
    </row>
    <row r="282" spans="1:6" x14ac:dyDescent="0.25">
      <c r="A282">
        <v>982</v>
      </c>
      <c r="B282" t="s">
        <v>1342</v>
      </c>
      <c r="C282" t="str">
        <f t="shared" si="16"/>
        <v>N</v>
      </c>
      <c r="D282" t="str">
        <f t="shared" si="17"/>
        <v>INSERT INTO CCD_STD_SVY_NAMES (STD_SVY_NAME, FINSS_ID, APP_SHOW_OPT_YN) VALUES ('SEAMAP-C Lane Snapper Bottom Longline (DNER)', 982, 'N');</v>
      </c>
      <c r="E282" t="e">
        <f t="shared" si="18"/>
        <v>#N/A</v>
      </c>
      <c r="F282" t="str">
        <f t="shared" si="19"/>
        <v>UPDATE CCD_STD_SVY_NAMES SET APP_SHOW_OPT_YN = 'N' where STD_SVY_NAME = 'SEAMAP-C Lane Snapper Bottom Longline (DNER)';</v>
      </c>
    </row>
    <row r="283" spans="1:6" x14ac:dyDescent="0.25">
      <c r="A283">
        <v>988</v>
      </c>
      <c r="B283" t="s">
        <v>1343</v>
      </c>
      <c r="C283" t="str">
        <f t="shared" si="16"/>
        <v>N</v>
      </c>
      <c r="D283" t="str">
        <f t="shared" si="17"/>
        <v>INSERT INTO CCD_STD_SVY_NAMES (STD_SVY_NAME, FINSS_ID, APP_SHOW_OPT_YN) VALUES ('SEAMAP-C Queen Conch Visual Surveys (PR-DNER,USVI-DFW)', 988, 'N');</v>
      </c>
      <c r="E283" t="e">
        <f t="shared" si="18"/>
        <v>#N/A</v>
      </c>
      <c r="F283" t="str">
        <f t="shared" si="19"/>
        <v>UPDATE CCD_STD_SVY_NAMES SET APP_SHOW_OPT_YN = 'N' where STD_SVY_NAME = 'SEAMAP-C Queen Conch Visual Surveys (PR-DNER,USVI-DFW)';</v>
      </c>
    </row>
    <row r="284" spans="1:6" x14ac:dyDescent="0.25">
      <c r="A284">
        <v>989</v>
      </c>
      <c r="B284" t="s">
        <v>1344</v>
      </c>
      <c r="C284" t="str">
        <f t="shared" si="16"/>
        <v>N</v>
      </c>
      <c r="D284" t="str">
        <f t="shared" si="17"/>
        <v>INSERT INTO CCD_STD_SVY_NAMES (STD_SVY_NAME, FINSS_ID, APP_SHOW_OPT_YN) VALUES ('SEAMAP-C Spiny Lobster Artificial Habitat Surveys (PR-DNER,USVI-DFW)', 989, 'N');</v>
      </c>
      <c r="E284" t="e">
        <f t="shared" si="18"/>
        <v>#N/A</v>
      </c>
      <c r="F284" t="str">
        <f t="shared" si="19"/>
        <v>UPDATE CCD_STD_SVY_NAMES SET APP_SHOW_OPT_YN = 'N' where STD_SVY_NAME = 'SEAMAP-C Spiny Lobster Artificial Habitat Surveys (PR-DNER,USVI-DFW)';</v>
      </c>
    </row>
    <row r="285" spans="1:6" x14ac:dyDescent="0.25">
      <c r="A285">
        <v>990</v>
      </c>
      <c r="B285" t="s">
        <v>1345</v>
      </c>
      <c r="C285" t="str">
        <f t="shared" si="16"/>
        <v>N</v>
      </c>
      <c r="D285" t="str">
        <f t="shared" si="17"/>
        <v>INSERT INTO CCD_STD_SVY_NAMES (STD_SVY_NAME, FINSS_ID, APP_SHOW_OPT_YN) VALUES ('SEAMAP-C Yellowtail Snapper Rod-and-Reel (DNER)', 990, 'N');</v>
      </c>
      <c r="E285" t="e">
        <f t="shared" si="18"/>
        <v>#N/A</v>
      </c>
      <c r="F285" t="str">
        <f t="shared" si="19"/>
        <v>UPDATE CCD_STD_SVY_NAMES SET APP_SHOW_OPT_YN = 'N' where STD_SVY_NAME = 'SEAMAP-C Yellowtail Snapper Rod-and-Reel (DNER)';</v>
      </c>
    </row>
    <row r="286" spans="1:6" x14ac:dyDescent="0.25">
      <c r="A286">
        <v>991</v>
      </c>
      <c r="B286" t="s">
        <v>1346</v>
      </c>
      <c r="C286" t="str">
        <f t="shared" si="16"/>
        <v>N</v>
      </c>
      <c r="D286" t="str">
        <f t="shared" si="17"/>
        <v>INSERT INTO CCD_STD_SVY_NAMES (STD_SVY_NAME, FINSS_ID, APP_SHOW_OPT_YN) VALUES ('SEAMAP-GOM Bottom Longline Survey (ADCNR)', 991, 'N');</v>
      </c>
      <c r="E286" t="e">
        <f t="shared" si="18"/>
        <v>#N/A</v>
      </c>
      <c r="F286" t="str">
        <f t="shared" si="19"/>
        <v>UPDATE CCD_STD_SVY_NAMES SET APP_SHOW_OPT_YN = 'N' where STD_SVY_NAME = 'SEAMAP-GOM Bottom Longline Survey (ADCNR)';</v>
      </c>
    </row>
    <row r="287" spans="1:6" x14ac:dyDescent="0.25">
      <c r="A287">
        <v>992</v>
      </c>
      <c r="B287" t="s">
        <v>1347</v>
      </c>
      <c r="C287" t="str">
        <f t="shared" si="16"/>
        <v>N</v>
      </c>
      <c r="D287" t="str">
        <f t="shared" si="17"/>
        <v>INSERT INTO CCD_STD_SVY_NAMES (STD_SVY_NAME, FINSS_ID, APP_SHOW_OPT_YN) VALUES ('SEAMAP-GOM Bottom Longline Survey (LDWF)', 992, 'N');</v>
      </c>
      <c r="E287" t="e">
        <f t="shared" si="18"/>
        <v>#N/A</v>
      </c>
      <c r="F287" t="str">
        <f t="shared" si="19"/>
        <v>UPDATE CCD_STD_SVY_NAMES SET APP_SHOW_OPT_YN = 'N' where STD_SVY_NAME = 'SEAMAP-GOM Bottom Longline Survey (LDWF)';</v>
      </c>
    </row>
    <row r="288" spans="1:6" x14ac:dyDescent="0.25">
      <c r="A288">
        <v>993</v>
      </c>
      <c r="B288" t="s">
        <v>1348</v>
      </c>
      <c r="C288" t="str">
        <f t="shared" si="16"/>
        <v>N</v>
      </c>
      <c r="D288" t="str">
        <f t="shared" si="17"/>
        <v>INSERT INTO CCD_STD_SVY_NAMES (STD_SVY_NAME, FINSS_ID, APP_SHOW_OPT_YN) VALUES ('SEAMAP-GOM Bottom Longline Survey (TPWD)', 993, 'N');</v>
      </c>
      <c r="E288" t="e">
        <f t="shared" si="18"/>
        <v>#N/A</v>
      </c>
      <c r="F288" t="str">
        <f t="shared" si="19"/>
        <v>UPDATE CCD_STD_SVY_NAMES SET APP_SHOW_OPT_YN = 'N' where STD_SVY_NAME = 'SEAMAP-GOM Bottom Longline Survey (TPWD)';</v>
      </c>
    </row>
    <row r="289" spans="1:6" x14ac:dyDescent="0.25">
      <c r="A289">
        <v>994</v>
      </c>
      <c r="B289" t="s">
        <v>1349</v>
      </c>
      <c r="C289" t="str">
        <f t="shared" si="16"/>
        <v>N</v>
      </c>
      <c r="D289" t="str">
        <f t="shared" si="17"/>
        <v>INSERT INTO CCD_STD_SVY_NAMES (STD_SVY_NAME, FINSS_ID, APP_SHOW_OPT_YN) VALUES ('SEAMAP-GOM Bottom Longline Survey (USM/GCRL)', 994, 'N');</v>
      </c>
      <c r="E289" t="e">
        <f t="shared" si="18"/>
        <v>#N/A</v>
      </c>
      <c r="F289" t="str">
        <f t="shared" si="19"/>
        <v>UPDATE CCD_STD_SVY_NAMES SET APP_SHOW_OPT_YN = 'N' where STD_SVY_NAME = 'SEAMAP-GOM Bottom Longline Survey (USM/GCRL)';</v>
      </c>
    </row>
    <row r="290" spans="1:6" x14ac:dyDescent="0.25">
      <c r="A290">
        <v>995</v>
      </c>
      <c r="B290" t="s">
        <v>1350</v>
      </c>
      <c r="C290" t="str">
        <f t="shared" si="16"/>
        <v>N</v>
      </c>
      <c r="D290" t="str">
        <f t="shared" si="17"/>
        <v>INSERT INTO CCD_STD_SVY_NAMES (STD_SVY_NAME, FINSS_ID, APP_SHOW_OPT_YN) VALUES ('SEAMAP-GOM Offshore Plankton (LDWF)', 995, 'N');</v>
      </c>
      <c r="E290" t="e">
        <f t="shared" si="18"/>
        <v>#N/A</v>
      </c>
      <c r="F290" t="str">
        <f t="shared" si="19"/>
        <v>UPDATE CCD_STD_SVY_NAMES SET APP_SHOW_OPT_YN = 'N' where STD_SVY_NAME = 'SEAMAP-GOM Offshore Plankton (LDWF)';</v>
      </c>
    </row>
    <row r="291" spans="1:6" x14ac:dyDescent="0.25">
      <c r="A291">
        <v>996</v>
      </c>
      <c r="B291" t="s">
        <v>1351</v>
      </c>
      <c r="C291" t="str">
        <f t="shared" si="16"/>
        <v>N</v>
      </c>
      <c r="D291" t="str">
        <f t="shared" si="17"/>
        <v>INSERT INTO CCD_STD_SVY_NAMES (STD_SVY_NAME, FINSS_ID, APP_SHOW_OPT_YN) VALUES ('SEAMAP-GOM Plankton (ADCNR)', 996, 'N');</v>
      </c>
      <c r="E291" t="e">
        <f t="shared" si="18"/>
        <v>#N/A</v>
      </c>
      <c r="F291" t="str">
        <f t="shared" si="19"/>
        <v>UPDATE CCD_STD_SVY_NAMES SET APP_SHOW_OPT_YN = 'N' where STD_SVY_NAME = 'SEAMAP-GOM Plankton (ADCNR)';</v>
      </c>
    </row>
    <row r="292" spans="1:6" x14ac:dyDescent="0.25">
      <c r="A292">
        <v>997</v>
      </c>
      <c r="B292" t="s">
        <v>1352</v>
      </c>
      <c r="C292" t="str">
        <f t="shared" si="16"/>
        <v>N</v>
      </c>
      <c r="D292" t="str">
        <f t="shared" si="17"/>
        <v>INSERT INTO CCD_STD_SVY_NAMES (STD_SVY_NAME, FINSS_ID, APP_SHOW_OPT_YN) VALUES ('SEAMAP-GOM Plankton (GCRL)', 997, 'N');</v>
      </c>
      <c r="E292" t="e">
        <f t="shared" si="18"/>
        <v>#N/A</v>
      </c>
      <c r="F292" t="str">
        <f t="shared" si="19"/>
        <v>UPDATE CCD_STD_SVY_NAMES SET APP_SHOW_OPT_YN = 'N' where STD_SVY_NAME = 'SEAMAP-GOM Plankton (GCRL)';</v>
      </c>
    </row>
    <row r="293" spans="1:6" x14ac:dyDescent="0.25">
      <c r="A293">
        <v>147</v>
      </c>
      <c r="B293" t="s">
        <v>1353</v>
      </c>
      <c r="C293" t="str">
        <f t="shared" si="16"/>
        <v>N</v>
      </c>
      <c r="D293" t="str">
        <f t="shared" si="17"/>
        <v>INSERT INTO CCD_STD_SVY_NAMES (STD_SVY_NAME, FINSS_ID, APP_SHOW_OPT_YN) VALUES ('SEAMAP-GOM Shrimp/Groundfish Trawl_Fall', 147, 'N');</v>
      </c>
      <c r="E293" t="e">
        <f t="shared" si="18"/>
        <v>#N/A</v>
      </c>
      <c r="F293" t="str">
        <f t="shared" si="19"/>
        <v>UPDATE CCD_STD_SVY_NAMES SET APP_SHOW_OPT_YN = 'N' where STD_SVY_NAME = 'SEAMAP-GOM Shrimp/Groundfish Trawl_Fall';</v>
      </c>
    </row>
    <row r="294" spans="1:6" x14ac:dyDescent="0.25">
      <c r="A294">
        <v>1000</v>
      </c>
      <c r="B294" t="s">
        <v>1354</v>
      </c>
      <c r="C294" t="str">
        <f t="shared" si="16"/>
        <v>N</v>
      </c>
      <c r="D294" t="str">
        <f t="shared" si="17"/>
        <v>INSERT INTO CCD_STD_SVY_NAMES (STD_SVY_NAME, FINSS_ID, APP_SHOW_OPT_YN) VALUES ('SEAMAP-GOM Shrimp/Groundfish Trawl_Fall (ADCNR)', 1000, 'N');</v>
      </c>
      <c r="E294" t="e">
        <f t="shared" si="18"/>
        <v>#N/A</v>
      </c>
      <c r="F294" t="str">
        <f t="shared" si="19"/>
        <v>UPDATE CCD_STD_SVY_NAMES SET APP_SHOW_OPT_YN = 'N' where STD_SVY_NAME = 'SEAMAP-GOM Shrimp/Groundfish Trawl_Fall (ADCNR)';</v>
      </c>
    </row>
    <row r="295" spans="1:6" x14ac:dyDescent="0.25">
      <c r="A295">
        <v>948</v>
      </c>
      <c r="B295" t="s">
        <v>1355</v>
      </c>
      <c r="C295" t="str">
        <f t="shared" si="16"/>
        <v>N</v>
      </c>
      <c r="D295" t="str">
        <f t="shared" si="17"/>
        <v>INSERT INTO CCD_STD_SVY_NAMES (STD_SVY_NAME, FINSS_ID, APP_SHOW_OPT_YN) VALUES ('SEAMAP-GOM Shrimp/Groundfish Trawl_Fall (FFWCC)', 948, 'N');</v>
      </c>
      <c r="E295" t="e">
        <f t="shared" si="18"/>
        <v>#N/A</v>
      </c>
      <c r="F295" t="str">
        <f t="shared" si="19"/>
        <v>UPDATE CCD_STD_SVY_NAMES SET APP_SHOW_OPT_YN = 'N' where STD_SVY_NAME = 'SEAMAP-GOM Shrimp/Groundfish Trawl_Fall (FFWCC)';</v>
      </c>
    </row>
    <row r="296" spans="1:6" x14ac:dyDescent="0.25">
      <c r="A296">
        <v>1006</v>
      </c>
      <c r="B296" t="s">
        <v>1356</v>
      </c>
      <c r="C296" t="str">
        <f t="shared" si="16"/>
        <v>N</v>
      </c>
      <c r="D296" t="str">
        <f t="shared" si="17"/>
        <v>INSERT INTO CCD_STD_SVY_NAMES (STD_SVY_NAME, FINSS_ID, APP_SHOW_OPT_YN) VALUES ('SEAMAP-GOM Shrimp/Groundfish Trawl_Fall (GCRL)', 1006, 'N');</v>
      </c>
      <c r="E296" t="e">
        <f t="shared" si="18"/>
        <v>#N/A</v>
      </c>
      <c r="F296" t="str">
        <f t="shared" si="19"/>
        <v>UPDATE CCD_STD_SVY_NAMES SET APP_SHOW_OPT_YN = 'N' where STD_SVY_NAME = 'SEAMAP-GOM Shrimp/Groundfish Trawl_Fall (GCRL)';</v>
      </c>
    </row>
    <row r="297" spans="1:6" x14ac:dyDescent="0.25">
      <c r="A297">
        <v>1004</v>
      </c>
      <c r="B297" t="s">
        <v>1357</v>
      </c>
      <c r="C297" t="str">
        <f t="shared" si="16"/>
        <v>N</v>
      </c>
      <c r="D297" t="str">
        <f t="shared" si="17"/>
        <v>INSERT INTO CCD_STD_SVY_NAMES (STD_SVY_NAME, FINSS_ID, APP_SHOW_OPT_YN) VALUES ('SEAMAP-GOM Shrimp/Groundfish Trawl_Fall (LDWF)', 1004, 'N');</v>
      </c>
      <c r="E297" t="e">
        <f t="shared" si="18"/>
        <v>#N/A</v>
      </c>
      <c r="F297" t="str">
        <f t="shared" si="19"/>
        <v>UPDATE CCD_STD_SVY_NAMES SET APP_SHOW_OPT_YN = 'N' where STD_SVY_NAME = 'SEAMAP-GOM Shrimp/Groundfish Trawl_Fall (LDWF)';</v>
      </c>
    </row>
    <row r="298" spans="1:6" x14ac:dyDescent="0.25">
      <c r="A298">
        <v>1002</v>
      </c>
      <c r="B298" t="s">
        <v>1358</v>
      </c>
      <c r="C298" t="str">
        <f t="shared" si="16"/>
        <v>N</v>
      </c>
      <c r="D298" t="str">
        <f t="shared" si="17"/>
        <v>INSERT INTO CCD_STD_SVY_NAMES (STD_SVY_NAME, FINSS_ID, APP_SHOW_OPT_YN) VALUES ('SEAMAP-GOM Shrimp/Groundfish Trawl_Fall (TPWD)', 1002, 'N');</v>
      </c>
      <c r="E298" t="e">
        <f t="shared" si="18"/>
        <v>#N/A</v>
      </c>
      <c r="F298" t="str">
        <f t="shared" si="19"/>
        <v>UPDATE CCD_STD_SVY_NAMES SET APP_SHOW_OPT_YN = 'N' where STD_SVY_NAME = 'SEAMAP-GOM Shrimp/Groundfish Trawl_Fall (TPWD)';</v>
      </c>
    </row>
    <row r="299" spans="1:6" x14ac:dyDescent="0.25">
      <c r="A299">
        <v>238</v>
      </c>
      <c r="B299" t="s">
        <v>1359</v>
      </c>
      <c r="C299" t="str">
        <f t="shared" si="16"/>
        <v>N</v>
      </c>
      <c r="D299" t="str">
        <f t="shared" si="17"/>
        <v>INSERT INTO CCD_STD_SVY_NAMES (STD_SVY_NAME, FINSS_ID, APP_SHOW_OPT_YN) VALUES ('SEAMAP-GOM Shrimp/Groundfish Trawl_Spring', 238, 'N');</v>
      </c>
      <c r="E299" t="e">
        <f t="shared" si="18"/>
        <v>#N/A</v>
      </c>
      <c r="F299" t="str">
        <f t="shared" si="19"/>
        <v>UPDATE CCD_STD_SVY_NAMES SET APP_SHOW_OPT_YN = 'N' where STD_SVY_NAME = 'SEAMAP-GOM Shrimp/Groundfish Trawl_Spring';</v>
      </c>
    </row>
    <row r="300" spans="1:6" x14ac:dyDescent="0.25">
      <c r="A300">
        <v>148</v>
      </c>
      <c r="B300" t="s">
        <v>1360</v>
      </c>
      <c r="C300" t="str">
        <f t="shared" si="16"/>
        <v>N</v>
      </c>
      <c r="D300" t="str">
        <f t="shared" si="17"/>
        <v>INSERT INTO CCD_STD_SVY_NAMES (STD_SVY_NAME, FINSS_ID, APP_SHOW_OPT_YN) VALUES ('SEAMAP-GOM Shrimp/Groundfish Trawl_Summer', 148, 'N');</v>
      </c>
      <c r="E300" t="e">
        <f t="shared" si="18"/>
        <v>#N/A</v>
      </c>
      <c r="F300" t="str">
        <f t="shared" si="19"/>
        <v>UPDATE CCD_STD_SVY_NAMES SET APP_SHOW_OPT_YN = 'N' where STD_SVY_NAME = 'SEAMAP-GOM Shrimp/Groundfish Trawl_Summer';</v>
      </c>
    </row>
    <row r="301" spans="1:6" x14ac:dyDescent="0.25">
      <c r="A301">
        <v>999</v>
      </c>
      <c r="B301" t="s">
        <v>1361</v>
      </c>
      <c r="C301" t="str">
        <f t="shared" si="16"/>
        <v>N</v>
      </c>
      <c r="D301" t="str">
        <f t="shared" si="17"/>
        <v>INSERT INTO CCD_STD_SVY_NAMES (STD_SVY_NAME, FINSS_ID, APP_SHOW_OPT_YN) VALUES ('SEAMAP-GOM Shrimp/Groundfish Trawl_Summer (ADCNR)', 999, 'N');</v>
      </c>
      <c r="E301" t="e">
        <f t="shared" si="18"/>
        <v>#N/A</v>
      </c>
      <c r="F301" t="str">
        <f t="shared" si="19"/>
        <v>UPDATE CCD_STD_SVY_NAMES SET APP_SHOW_OPT_YN = 'N' where STD_SVY_NAME = 'SEAMAP-GOM Shrimp/Groundfish Trawl_Summer (ADCNR)';</v>
      </c>
    </row>
    <row r="302" spans="1:6" x14ac:dyDescent="0.25">
      <c r="A302">
        <v>846</v>
      </c>
      <c r="B302" t="s">
        <v>1362</v>
      </c>
      <c r="C302" t="str">
        <f t="shared" si="16"/>
        <v>N</v>
      </c>
      <c r="D302" t="str">
        <f t="shared" si="17"/>
        <v>INSERT INTO CCD_STD_SVY_NAMES (STD_SVY_NAME, FINSS_ID, APP_SHOW_OPT_YN) VALUES ('SEAMAP-GOM Shrimp/Groundfish Trawl_Summer (FFWCC)', 846, 'N');</v>
      </c>
      <c r="E302" t="e">
        <f t="shared" si="18"/>
        <v>#N/A</v>
      </c>
      <c r="F302" t="str">
        <f t="shared" si="19"/>
        <v>UPDATE CCD_STD_SVY_NAMES SET APP_SHOW_OPT_YN = 'N' where STD_SVY_NAME = 'SEAMAP-GOM Shrimp/Groundfish Trawl_Summer (FFWCC)';</v>
      </c>
    </row>
    <row r="303" spans="1:6" x14ac:dyDescent="0.25">
      <c r="A303">
        <v>1005</v>
      </c>
      <c r="B303" t="s">
        <v>1363</v>
      </c>
      <c r="C303" t="str">
        <f t="shared" si="16"/>
        <v>N</v>
      </c>
      <c r="D303" t="str">
        <f t="shared" si="17"/>
        <v>INSERT INTO CCD_STD_SVY_NAMES (STD_SVY_NAME, FINSS_ID, APP_SHOW_OPT_YN) VALUES ('SEAMAP-GOM Shrimp/Groundfish Trawl_Summer (GCRL)', 1005, 'N');</v>
      </c>
      <c r="E303" t="e">
        <f t="shared" si="18"/>
        <v>#N/A</v>
      </c>
      <c r="F303" t="str">
        <f t="shared" si="19"/>
        <v>UPDATE CCD_STD_SVY_NAMES SET APP_SHOW_OPT_YN = 'N' where STD_SVY_NAME = 'SEAMAP-GOM Shrimp/Groundfish Trawl_Summer (GCRL)';</v>
      </c>
    </row>
    <row r="304" spans="1:6" x14ac:dyDescent="0.25">
      <c r="A304">
        <v>1003</v>
      </c>
      <c r="B304" t="s">
        <v>1364</v>
      </c>
      <c r="C304" t="str">
        <f t="shared" si="16"/>
        <v>N</v>
      </c>
      <c r="D304" t="str">
        <f t="shared" si="17"/>
        <v>INSERT INTO CCD_STD_SVY_NAMES (STD_SVY_NAME, FINSS_ID, APP_SHOW_OPT_YN) VALUES ('SEAMAP-GOM Shrimp/Groundfish Trawl_Summer (LDWF)', 1003, 'N');</v>
      </c>
      <c r="E304" t="e">
        <f t="shared" si="18"/>
        <v>#N/A</v>
      </c>
      <c r="F304" t="str">
        <f t="shared" si="19"/>
        <v>UPDATE CCD_STD_SVY_NAMES SET APP_SHOW_OPT_YN = 'N' where STD_SVY_NAME = 'SEAMAP-GOM Shrimp/Groundfish Trawl_Summer (LDWF)';</v>
      </c>
    </row>
    <row r="305" spans="1:6" x14ac:dyDescent="0.25">
      <c r="A305">
        <v>1001</v>
      </c>
      <c r="B305" t="s">
        <v>1365</v>
      </c>
      <c r="C305" t="str">
        <f t="shared" si="16"/>
        <v>N</v>
      </c>
      <c r="D305" t="str">
        <f t="shared" si="17"/>
        <v>INSERT INTO CCD_STD_SVY_NAMES (STD_SVY_NAME, FINSS_ID, APP_SHOW_OPT_YN) VALUES ('SEAMAP-GOM Shrimp/Groundfish Trawl_Summer (TPWD)', 1001, 'N');</v>
      </c>
      <c r="E305" t="e">
        <f t="shared" si="18"/>
        <v>#N/A</v>
      </c>
      <c r="F305" t="str">
        <f t="shared" si="19"/>
        <v>UPDATE CCD_STD_SVY_NAMES SET APP_SHOW_OPT_YN = 'N' where STD_SVY_NAME = 'SEAMAP-GOM Shrimp/Groundfish Trawl_Summer (TPWD)';</v>
      </c>
    </row>
    <row r="306" spans="1:6" x14ac:dyDescent="0.25">
      <c r="A306">
        <v>239</v>
      </c>
      <c r="B306" t="s">
        <v>1366</v>
      </c>
      <c r="C306" t="str">
        <f t="shared" si="16"/>
        <v>N</v>
      </c>
      <c r="D306" t="str">
        <f t="shared" si="17"/>
        <v>INSERT INTO CCD_STD_SVY_NAMES (STD_SVY_NAME, FINSS_ID, APP_SHOW_OPT_YN) VALUES ('SEAMAP-GOM Shrimp/Groundfish Trawl_Winter', 239, 'N');</v>
      </c>
      <c r="E306" t="e">
        <f t="shared" si="18"/>
        <v>#N/A</v>
      </c>
      <c r="F306" t="str">
        <f t="shared" si="19"/>
        <v>UPDATE CCD_STD_SVY_NAMES SET APP_SHOW_OPT_YN = 'N' where STD_SVY_NAME = 'SEAMAP-GOM Shrimp/Groundfish Trawl_Winter';</v>
      </c>
    </row>
    <row r="307" spans="1:6" x14ac:dyDescent="0.25">
      <c r="A307">
        <v>1007</v>
      </c>
      <c r="B307" t="s">
        <v>1367</v>
      </c>
      <c r="C307" t="str">
        <f t="shared" si="16"/>
        <v>N</v>
      </c>
      <c r="D307" t="str">
        <f t="shared" si="17"/>
        <v>INSERT INTO CCD_STD_SVY_NAMES (STD_SVY_NAME, FINSS_ID, APP_SHOW_OPT_YN) VALUES ('SEAMAP-GOM Vertical Line Survey (ADCNR)', 1007, 'N');</v>
      </c>
      <c r="E307" t="e">
        <f t="shared" si="18"/>
        <v>#N/A</v>
      </c>
      <c r="F307" t="str">
        <f t="shared" si="19"/>
        <v>UPDATE CCD_STD_SVY_NAMES SET APP_SHOW_OPT_YN = 'N' where STD_SVY_NAME = 'SEAMAP-GOM Vertical Line Survey (ADCNR)';</v>
      </c>
    </row>
    <row r="308" spans="1:6" x14ac:dyDescent="0.25">
      <c r="A308">
        <v>1008</v>
      </c>
      <c r="B308" t="s">
        <v>1368</v>
      </c>
      <c r="C308" t="str">
        <f t="shared" si="16"/>
        <v>N</v>
      </c>
      <c r="D308" t="str">
        <f t="shared" si="17"/>
        <v>INSERT INTO CCD_STD_SVY_NAMES (STD_SVY_NAME, FINSS_ID, APP_SHOW_OPT_YN) VALUES ('SEAMAP-GOM Vertical Line Survey (LDWF)', 1008, 'N');</v>
      </c>
      <c r="E308" t="e">
        <f t="shared" si="18"/>
        <v>#N/A</v>
      </c>
      <c r="F308" t="str">
        <f t="shared" si="19"/>
        <v>UPDATE CCD_STD_SVY_NAMES SET APP_SHOW_OPT_YN = 'N' where STD_SVY_NAME = 'SEAMAP-GOM Vertical Line Survey (LDWF)';</v>
      </c>
    </row>
    <row r="309" spans="1:6" x14ac:dyDescent="0.25">
      <c r="A309">
        <v>1009</v>
      </c>
      <c r="B309" t="s">
        <v>1369</v>
      </c>
      <c r="C309" t="str">
        <f t="shared" si="16"/>
        <v>N</v>
      </c>
      <c r="D309" t="str">
        <f t="shared" si="17"/>
        <v>INSERT INTO CCD_STD_SVY_NAMES (STD_SVY_NAME, FINSS_ID, APP_SHOW_OPT_YN) VALUES ('SEAMAP-GOM Vertical Line Survey (USM/GCRL)', 1009, 'N');</v>
      </c>
      <c r="E309" t="e">
        <f t="shared" si="18"/>
        <v>#N/A</v>
      </c>
      <c r="F309" t="str">
        <f t="shared" si="19"/>
        <v>UPDATE CCD_STD_SVY_NAMES SET APP_SHOW_OPT_YN = 'N' where STD_SVY_NAME = 'SEAMAP-GOM Vertical Line Survey (USM/GCRL)';</v>
      </c>
    </row>
    <row r="310" spans="1:6" x14ac:dyDescent="0.25">
      <c r="A310">
        <v>628</v>
      </c>
      <c r="B310" t="s">
        <v>1370</v>
      </c>
      <c r="C310" t="str">
        <f t="shared" si="16"/>
        <v>N</v>
      </c>
      <c r="D310" t="str">
        <f t="shared" si="17"/>
        <v>INSERT INTO CCD_STD_SVY_NAMES (STD_SVY_NAME, FINSS_ID, APP_SHOW_OPT_YN) VALUES ('SEAMAP-SA Juvenile Grouper (Gag) Ingress Study (SCDNR)', 628, 'N');</v>
      </c>
      <c r="E310" t="e">
        <f t="shared" si="18"/>
        <v>#N/A</v>
      </c>
      <c r="F310" t="str">
        <f t="shared" si="19"/>
        <v>UPDATE CCD_STD_SVY_NAMES SET APP_SHOW_OPT_YN = 'N' where STD_SVY_NAME = 'SEAMAP-SA Juvenile Grouper (Gag) Ingress Study (SCDNR)';</v>
      </c>
    </row>
    <row r="311" spans="1:6" x14ac:dyDescent="0.25">
      <c r="A311">
        <v>625</v>
      </c>
      <c r="B311" t="s">
        <v>1371</v>
      </c>
      <c r="C311" t="str">
        <f t="shared" si="16"/>
        <v>N</v>
      </c>
      <c r="D311" t="str">
        <f t="shared" si="17"/>
        <v>INSERT INTO CCD_STD_SVY_NAMES (STD_SVY_NAME, FINSS_ID, APP_SHOW_OPT_YN) VALUES ('SEAMAP-SA Red Drum Bottom Longline Survey (GADNR)', 625, 'N');</v>
      </c>
      <c r="E311" t="e">
        <f t="shared" si="18"/>
        <v>#N/A</v>
      </c>
      <c r="F311" t="str">
        <f t="shared" si="19"/>
        <v>UPDATE CCD_STD_SVY_NAMES SET APP_SHOW_OPT_YN = 'N' where STD_SVY_NAME = 'SEAMAP-SA Red Drum Bottom Longline Survey (GADNR)';</v>
      </c>
    </row>
    <row r="312" spans="1:6" x14ac:dyDescent="0.25">
      <c r="A312">
        <v>1011</v>
      </c>
      <c r="B312" t="s">
        <v>1372</v>
      </c>
      <c r="C312" t="str">
        <f t="shared" si="16"/>
        <v>N</v>
      </c>
      <c r="D312" t="str">
        <f t="shared" si="17"/>
        <v>INSERT INTO CCD_STD_SVY_NAMES (STD_SVY_NAME, FINSS_ID, APP_SHOW_OPT_YN) VALUES ('SEAMAP-SA Red Drum Bottom Longline Survey (NCDENR)', 1011, 'N');</v>
      </c>
      <c r="E312" t="e">
        <f t="shared" si="18"/>
        <v>#N/A</v>
      </c>
      <c r="F312" t="str">
        <f t="shared" si="19"/>
        <v>UPDATE CCD_STD_SVY_NAMES SET APP_SHOW_OPT_YN = 'N' where STD_SVY_NAME = 'SEAMAP-SA Red Drum Bottom Longline Survey (NCDENR)';</v>
      </c>
    </row>
    <row r="313" spans="1:6" x14ac:dyDescent="0.25">
      <c r="A313">
        <v>1012</v>
      </c>
      <c r="B313" t="s">
        <v>1373</v>
      </c>
      <c r="C313" t="str">
        <f t="shared" si="16"/>
        <v>N</v>
      </c>
      <c r="D313" t="str">
        <f t="shared" si="17"/>
        <v>INSERT INTO CCD_STD_SVY_NAMES (STD_SVY_NAME, FINSS_ID, APP_SHOW_OPT_YN) VALUES ('SEAMAP-SA Red Drum Bottom Longline Survey (SCDNR)', 1012, 'N');</v>
      </c>
      <c r="E313" t="e">
        <f t="shared" si="18"/>
        <v>#N/A</v>
      </c>
      <c r="F313" t="str">
        <f t="shared" si="19"/>
        <v>UPDATE CCD_STD_SVY_NAMES SET APP_SHOW_OPT_YN = 'N' where STD_SVY_NAME = 'SEAMAP-SA Red Drum Bottom Longline Survey (SCDNR)';</v>
      </c>
    </row>
    <row r="314" spans="1:6" x14ac:dyDescent="0.25">
      <c r="A314">
        <v>543</v>
      </c>
      <c r="B314" t="s">
        <v>1374</v>
      </c>
      <c r="C314" t="str">
        <f t="shared" si="16"/>
        <v>N</v>
      </c>
      <c r="D314" t="str">
        <f t="shared" si="17"/>
        <v>INSERT INTO CCD_STD_SVY_NAMES (STD_SVY_NAME, FINSS_ID, APP_SHOW_OPT_YN) VALUES ('SWFSC - Hawaiian Islands Cetacean and Ecosystem Assessment Survey (HICEAS)', 543, 'N');</v>
      </c>
      <c r="E314" t="e">
        <f t="shared" si="18"/>
        <v>#N/A</v>
      </c>
      <c r="F314" t="str">
        <f t="shared" si="19"/>
        <v>UPDATE CCD_STD_SVY_NAMES SET APP_SHOW_OPT_YN = 'N' where STD_SVY_NAME = 'SWFSC - Hawaiian Islands Cetacean and Ecosystem Assessment Survey (HICEAS)';</v>
      </c>
    </row>
    <row r="315" spans="1:6" x14ac:dyDescent="0.25">
      <c r="A315">
        <v>2124</v>
      </c>
      <c r="B315" t="s">
        <v>1375</v>
      </c>
      <c r="C315" t="str">
        <f t="shared" si="16"/>
        <v>N</v>
      </c>
      <c r="D315" t="str">
        <f t="shared" si="17"/>
        <v>INSERT INTO CCD_STD_SVY_NAMES (STD_SVY_NAME, FINSS_ID, APP_SHOW_OPT_YN) VALUES ('Sablefish and Deepwater Rockfish Maturity', 2124, 'N');</v>
      </c>
      <c r="E315" t="e">
        <f t="shared" si="18"/>
        <v>#N/A</v>
      </c>
      <c r="F315" t="str">
        <f t="shared" si="19"/>
        <v>UPDATE CCD_STD_SVY_NAMES SET APP_SHOW_OPT_YN = 'N' where STD_SVY_NAME = 'Sablefish and Deepwater Rockfish Maturity';</v>
      </c>
    </row>
    <row r="316" spans="1:6" x14ac:dyDescent="0.25">
      <c r="A316">
        <v>142</v>
      </c>
      <c r="B316" t="s">
        <v>1376</v>
      </c>
      <c r="C316" t="str">
        <f t="shared" si="16"/>
        <v>N</v>
      </c>
      <c r="D316" t="str">
        <f t="shared" si="17"/>
        <v>INSERT INTO CCD_STD_SVY_NAMES (STD_SVY_NAME, FINSS_ID, APP_SHOW_OPT_YN) VALUES ('Saint Andrew Bay Juvenile Reef Fish Trawl', 142, 'N');</v>
      </c>
      <c r="E316" t="e">
        <f t="shared" si="18"/>
        <v>#N/A</v>
      </c>
      <c r="F316" t="str">
        <f t="shared" si="19"/>
        <v>UPDATE CCD_STD_SVY_NAMES SET APP_SHOW_OPT_YN = 'N' where STD_SVY_NAME = 'Saint Andrew Bay Juvenile Reef Fish Trawl';</v>
      </c>
    </row>
    <row r="317" spans="1:6" x14ac:dyDescent="0.25">
      <c r="A317">
        <v>785</v>
      </c>
      <c r="B317" t="s">
        <v>1377</v>
      </c>
      <c r="C317" t="str">
        <f t="shared" si="16"/>
        <v>N</v>
      </c>
      <c r="D317" t="str">
        <f t="shared" si="17"/>
        <v>INSERT INTO CCD_STD_SVY_NAMES (STD_SVY_NAME, FINSS_ID, APP_SHOW_OPT_YN) VALUES ('Sardine - Hake Acoustic Trawl Survey (SaKe)', 785, 'N');</v>
      </c>
      <c r="E317" t="e">
        <f t="shared" si="18"/>
        <v>#N/A</v>
      </c>
      <c r="F317" t="str">
        <f t="shared" si="19"/>
        <v>UPDATE CCD_STD_SVY_NAMES SET APP_SHOW_OPT_YN = 'N' where STD_SVY_NAME = 'Sardine - Hake Acoustic Trawl Survey (SaKe)';</v>
      </c>
    </row>
    <row r="318" spans="1:6" x14ac:dyDescent="0.25">
      <c r="A318">
        <v>972</v>
      </c>
      <c r="B318" t="s">
        <v>1378</v>
      </c>
      <c r="C318" t="str">
        <f t="shared" si="16"/>
        <v>N</v>
      </c>
      <c r="D318" t="str">
        <f t="shared" si="17"/>
        <v>INSERT INTO CCD_STD_SVY_NAMES (STD_SVY_NAME, FINSS_ID, APP_SHOW_OPT_YN) VALUES ('Shoreline Shellfish Bag Seine Survey (TPWD)', 972, 'N');</v>
      </c>
      <c r="E318" t="e">
        <f t="shared" si="18"/>
        <v>#N/A</v>
      </c>
      <c r="F318" t="str">
        <f t="shared" si="19"/>
        <v>UPDATE CCD_STD_SVY_NAMES SET APP_SHOW_OPT_YN = 'N' where STD_SVY_NAME = 'Shoreline Shellfish Bag Seine Survey (TPWD)';</v>
      </c>
    </row>
    <row r="319" spans="1:6" x14ac:dyDescent="0.25">
      <c r="A319">
        <v>87</v>
      </c>
      <c r="B319" t="s">
        <v>1379</v>
      </c>
      <c r="C319" t="str">
        <f t="shared" si="16"/>
        <v>N</v>
      </c>
      <c r="D319" t="str">
        <f t="shared" si="17"/>
        <v>INSERT INTO CCD_STD_SVY_NAMES (STD_SVY_NAME, FINSS_ID, APP_SHOW_OPT_YN) VALUES ('Shrimp Survey (ASMFC) Northern Shrimp', 87, 'N');</v>
      </c>
      <c r="E319" t="e">
        <f t="shared" si="18"/>
        <v>#N/A</v>
      </c>
      <c r="F319" t="str">
        <f t="shared" si="19"/>
        <v>UPDATE CCD_STD_SVY_NAMES SET APP_SHOW_OPT_YN = 'N' where STD_SVY_NAME = 'Shrimp Survey (ASMFC) Northern Shrimp';</v>
      </c>
    </row>
    <row r="320" spans="1:6" x14ac:dyDescent="0.25">
      <c r="A320">
        <v>228</v>
      </c>
      <c r="B320" t="s">
        <v>1380</v>
      </c>
      <c r="C320" t="str">
        <f t="shared" si="16"/>
        <v>N</v>
      </c>
      <c r="D320" t="str">
        <f t="shared" si="17"/>
        <v>INSERT INTO CCD_STD_SVY_NAMES (STD_SVY_NAME, FINSS_ID, APP_SHOW_OPT_YN) VALUES ('Skagit Bay Juvenile Salmon', 228, 'N');</v>
      </c>
      <c r="E320" t="e">
        <f t="shared" si="18"/>
        <v>#N/A</v>
      </c>
      <c r="F320" t="str">
        <f t="shared" si="19"/>
        <v>UPDATE CCD_STD_SVY_NAMES SET APP_SHOW_OPT_YN = 'N' where STD_SVY_NAME = 'Skagit Bay Juvenile Salmon';</v>
      </c>
    </row>
    <row r="321" spans="1:6" x14ac:dyDescent="0.25">
      <c r="A321">
        <v>888</v>
      </c>
      <c r="B321" t="s">
        <v>1381</v>
      </c>
      <c r="C321" t="str">
        <f t="shared" si="16"/>
        <v>N</v>
      </c>
      <c r="D321" t="str">
        <f t="shared" si="17"/>
        <v>INSERT INTO CCD_STD_SVY_NAMES (STD_SVY_NAME, FINSS_ID, APP_SHOW_OPT_YN) VALUES ('Skimmer Trawl TED Testing', 888, 'N');</v>
      </c>
      <c r="E321" t="e">
        <f t="shared" si="18"/>
        <v>#N/A</v>
      </c>
      <c r="F321" t="str">
        <f t="shared" si="19"/>
        <v>UPDATE CCD_STD_SVY_NAMES SET APP_SHOW_OPT_YN = 'N' where STD_SVY_NAME = 'Skimmer Trawl TED Testing';</v>
      </c>
    </row>
    <row r="322" spans="1:6" x14ac:dyDescent="0.25">
      <c r="A322">
        <v>151</v>
      </c>
      <c r="B322" t="s">
        <v>1382</v>
      </c>
      <c r="C322" t="str">
        <f t="shared" si="16"/>
        <v>N</v>
      </c>
      <c r="D322" t="str">
        <f t="shared" si="17"/>
        <v>INSERT INTO CCD_STD_SVY_NAMES (STD_SVY_NAME, FINSS_ID, APP_SHOW_OPT_YN) VALUES ('Small Pelagics Survey_Fall', 151, 'N');</v>
      </c>
      <c r="E322" t="e">
        <f t="shared" si="18"/>
        <v>#N/A</v>
      </c>
      <c r="F322" t="str">
        <f t="shared" si="19"/>
        <v>UPDATE CCD_STD_SVY_NAMES SET APP_SHOW_OPT_YN = 'N' where STD_SVY_NAME = 'Small Pelagics Survey_Fall';</v>
      </c>
    </row>
    <row r="323" spans="1:6" x14ac:dyDescent="0.25">
      <c r="A323">
        <v>2185</v>
      </c>
      <c r="B323" t="s">
        <v>1383</v>
      </c>
      <c r="C323" t="str">
        <f t="shared" ref="C323:C360" si="20">IF(ISNA(E323), "N", "Y")</f>
        <v>N</v>
      </c>
      <c r="D323" t="str">
        <f t="shared" ref="D323:D360" si="21">CONCATENATE("INSERT INTO CCD_STD_SVY_NAMES (STD_SVY_NAME, FINSS_ID, APP_SHOW_OPT_YN) VALUES ('", SUBSTITUTE(B323, "'", "''"), "', ", A323, ", '", C323, "');")</f>
        <v>INSERT INTO CCD_STD_SVY_NAMES (STD_SVY_NAME, FINSS_ID, APP_SHOW_OPT_YN) VALUES ('Snow Crab Growth Collection', 2185, 'N');</v>
      </c>
      <c r="E323" t="e">
        <f t="shared" ref="E323:E360" si="22">VLOOKUP(B323, $T$2:$U$43, 1, FALSE)</f>
        <v>#N/A</v>
      </c>
      <c r="F323" t="str">
        <f t="shared" ref="F323:F360" si="23">CONCATENATE("UPDATE CCD_STD_SVY_NAMES SET APP_SHOW_OPT_YN = '", C323, "' where STD_SVY_NAME = '", SUBSTITUTE(B323, "'", "''"), "';")</f>
        <v>UPDATE CCD_STD_SVY_NAMES SET APP_SHOW_OPT_YN = 'N' where STD_SVY_NAME = 'Snow Crab Growth Collection';</v>
      </c>
    </row>
    <row r="324" spans="1:6" x14ac:dyDescent="0.25">
      <c r="A324">
        <v>153</v>
      </c>
      <c r="B324" t="s">
        <v>1384</v>
      </c>
      <c r="C324" t="str">
        <f t="shared" si="20"/>
        <v>N</v>
      </c>
      <c r="D324" t="str">
        <f t="shared" si="21"/>
        <v>INSERT INTO CCD_STD_SVY_NAMES (STD_SVY_NAME, FINSS_ID, APP_SHOW_OPT_YN) VALUES ('South Atlantic Bight MPA', 153, 'N');</v>
      </c>
      <c r="E324" t="e">
        <f t="shared" si="22"/>
        <v>#N/A</v>
      </c>
      <c r="F324" t="str">
        <f t="shared" si="23"/>
        <v>UPDATE CCD_STD_SVY_NAMES SET APP_SHOW_OPT_YN = 'N' where STD_SVY_NAME = 'South Atlantic Bight MPA';</v>
      </c>
    </row>
    <row r="325" spans="1:6" x14ac:dyDescent="0.25">
      <c r="A325">
        <v>721</v>
      </c>
      <c r="B325" t="s">
        <v>1385</v>
      </c>
      <c r="C325" t="str">
        <f t="shared" si="20"/>
        <v>N</v>
      </c>
      <c r="D325" t="str">
        <f t="shared" si="21"/>
        <v>INSERT INTO CCD_STD_SVY_NAMES (STD_SVY_NAME, FINSS_ID, APP_SHOW_OPT_YN) VALUES ('South Atlantic Pilot Whale_Fall', 721, 'N');</v>
      </c>
      <c r="E325" t="e">
        <f t="shared" si="22"/>
        <v>#N/A</v>
      </c>
      <c r="F325" t="str">
        <f t="shared" si="23"/>
        <v>UPDATE CCD_STD_SVY_NAMES SET APP_SHOW_OPT_YN = 'N' where STD_SVY_NAME = 'South Atlantic Pilot Whale_Fall';</v>
      </c>
    </row>
    <row r="326" spans="1:6" x14ac:dyDescent="0.25">
      <c r="A326">
        <v>976</v>
      </c>
      <c r="B326" t="s">
        <v>1386</v>
      </c>
      <c r="C326" t="str">
        <f t="shared" si="20"/>
        <v>N</v>
      </c>
      <c r="D326" t="str">
        <f t="shared" si="21"/>
        <v>INSERT INTO CCD_STD_SVY_NAMES (STD_SVY_NAME, FINSS_ID, APP_SHOW_OPT_YN) VALUES ('Southeast Atlantic Marine Assessment Program for Protected Species (AMAPPS) Marine Mammal Assessment_Summer', 976, 'N');</v>
      </c>
      <c r="E326" t="e">
        <f t="shared" si="22"/>
        <v>#N/A</v>
      </c>
      <c r="F326" t="str">
        <f t="shared" si="23"/>
        <v>UPDATE CCD_STD_SVY_NAMES SET APP_SHOW_OPT_YN = 'N' where STD_SVY_NAME = 'Southeast Atlantic Marine Assessment Program for Protected Species (AMAPPS) Marine Mammal Assessment_Summer';</v>
      </c>
    </row>
    <row r="327" spans="1:6" x14ac:dyDescent="0.25">
      <c r="A327">
        <v>1646</v>
      </c>
      <c r="B327" t="s">
        <v>1387</v>
      </c>
      <c r="C327" t="str">
        <f t="shared" si="20"/>
        <v>N</v>
      </c>
      <c r="D327" t="str">
        <f t="shared" si="21"/>
        <v>INSERT INTO CCD_STD_SVY_NAMES (STD_SVY_NAME, FINSS_ID, APP_SHOW_OPT_YN) VALUES ('Southeast Atlantic Seafloor Partnership for Integrated Research &amp;amp; Exploration (ASPIRE)', 1646, 'N');</v>
      </c>
      <c r="E327" t="e">
        <f t="shared" si="22"/>
        <v>#N/A</v>
      </c>
      <c r="F327" t="str">
        <f t="shared" si="23"/>
        <v>UPDATE CCD_STD_SVY_NAMES SET APP_SHOW_OPT_YN = 'N' where STD_SVY_NAME = 'Southeast Atlantic Seafloor Partnership for Integrated Research &amp;amp; Exploration (ASPIRE)';</v>
      </c>
    </row>
    <row r="328" spans="1:6" x14ac:dyDescent="0.25">
      <c r="A328">
        <v>55</v>
      </c>
      <c r="B328" t="s">
        <v>1388</v>
      </c>
      <c r="C328" t="str">
        <f t="shared" si="20"/>
        <v>N</v>
      </c>
      <c r="D328" t="str">
        <f t="shared" si="21"/>
        <v>INSERT INTO CCD_STD_SVY_NAMES (STD_SVY_NAME, FINSS_ID, APP_SHOW_OPT_YN) VALUES ('Southeast Coastal Monitoring (SECM)', 55, 'N');</v>
      </c>
      <c r="E328" t="e">
        <f t="shared" si="22"/>
        <v>#N/A</v>
      </c>
      <c r="F328" t="str">
        <f t="shared" si="23"/>
        <v>UPDATE CCD_STD_SVY_NAMES SET APP_SHOW_OPT_YN = 'N' where STD_SVY_NAME = 'Southeast Coastal Monitoring (SECM)';</v>
      </c>
    </row>
    <row r="329" spans="1:6" x14ac:dyDescent="0.25">
      <c r="A329">
        <v>602</v>
      </c>
      <c r="B329" t="s">
        <v>1389</v>
      </c>
      <c r="C329" t="str">
        <f t="shared" si="20"/>
        <v>N</v>
      </c>
      <c r="D329" t="str">
        <f t="shared" si="21"/>
        <v>INSERT INTO CCD_STD_SVY_NAMES (STD_SVY_NAME, FINSS_ID, APP_SHOW_OPT_YN) VALUES ('Southeast Fishery-Independent Survey (SEFIS)', 602, 'N');</v>
      </c>
      <c r="E329" t="e">
        <f t="shared" si="22"/>
        <v>#N/A</v>
      </c>
      <c r="F329" t="str">
        <f t="shared" si="23"/>
        <v>UPDATE CCD_STD_SVY_NAMES SET APP_SHOW_OPT_YN = 'N' where STD_SVY_NAME = 'Southeast Fishery-Independent Survey (SEFIS)';</v>
      </c>
    </row>
    <row r="330" spans="1:6" x14ac:dyDescent="0.25">
      <c r="A330">
        <v>500</v>
      </c>
      <c r="B330" t="s">
        <v>1390</v>
      </c>
      <c r="C330" t="str">
        <f t="shared" si="20"/>
        <v>N</v>
      </c>
      <c r="D330" t="str">
        <f t="shared" si="21"/>
        <v>INSERT INTO CCD_STD_SVY_NAMES (STD_SVY_NAME, FINSS_ID, APP_SHOW_OPT_YN) VALUES ('Southeast Sawfish Abundance', 500, 'N');</v>
      </c>
      <c r="E330" t="e">
        <f t="shared" si="22"/>
        <v>#N/A</v>
      </c>
      <c r="F330" t="str">
        <f t="shared" si="23"/>
        <v>UPDATE CCD_STD_SVY_NAMES SET APP_SHOW_OPT_YN = 'N' where STD_SVY_NAME = 'Southeast Sawfish Abundance';</v>
      </c>
    </row>
    <row r="331" spans="1:6" x14ac:dyDescent="0.25">
      <c r="A331">
        <v>69</v>
      </c>
      <c r="B331" t="s">
        <v>1391</v>
      </c>
      <c r="C331" t="str">
        <f t="shared" si="20"/>
        <v>N</v>
      </c>
      <c r="D331" t="str">
        <f t="shared" si="21"/>
        <v>INSERT INTO CCD_STD_SVY_NAMES (STD_SVY_NAME, FINSS_ID, APP_SHOW_OPT_YN) VALUES ('Southeast/Northeast Ecosystem Monitoring', 69, 'N');</v>
      </c>
      <c r="E331" t="e">
        <f t="shared" si="22"/>
        <v>#N/A</v>
      </c>
      <c r="F331" t="str">
        <f t="shared" si="23"/>
        <v>UPDATE CCD_STD_SVY_NAMES SET APP_SHOW_OPT_YN = 'N' where STD_SVY_NAME = 'Southeast/Northeast Ecosystem Monitoring';</v>
      </c>
    </row>
    <row r="332" spans="1:6" x14ac:dyDescent="0.25">
      <c r="A332">
        <v>105</v>
      </c>
      <c r="B332" t="s">
        <v>1392</v>
      </c>
      <c r="C332" t="str">
        <f t="shared" si="20"/>
        <v>N</v>
      </c>
      <c r="D332" t="str">
        <f t="shared" si="21"/>
        <v>INSERT INTO CCD_STD_SVY_NAMES (STD_SVY_NAME, FINSS_ID, APP_SHOW_OPT_YN) VALUES ('Southern Resident Killer Whales (SRKW)_Spring', 105, 'N');</v>
      </c>
      <c r="E332" t="e">
        <f t="shared" si="22"/>
        <v>#N/A</v>
      </c>
      <c r="F332" t="str">
        <f t="shared" si="23"/>
        <v>UPDATE CCD_STD_SVY_NAMES SET APP_SHOW_OPT_YN = 'N' where STD_SVY_NAME = 'Southern Resident Killer Whales (SRKW)_Spring';</v>
      </c>
    </row>
    <row r="333" spans="1:6" x14ac:dyDescent="0.25">
      <c r="A333">
        <v>106</v>
      </c>
      <c r="B333" t="s">
        <v>1393</v>
      </c>
      <c r="C333" t="str">
        <f t="shared" si="20"/>
        <v>N</v>
      </c>
      <c r="D333" t="str">
        <f t="shared" si="21"/>
        <v>INSERT INTO CCD_STD_SVY_NAMES (STD_SVY_NAME, FINSS_ID, APP_SHOW_OPT_YN) VALUES ('Southern Resident Killer Whales (SRKW)_Winter', 106, 'N');</v>
      </c>
      <c r="E333" t="e">
        <f t="shared" si="22"/>
        <v>#N/A</v>
      </c>
      <c r="F333" t="str">
        <f t="shared" si="23"/>
        <v>UPDATE CCD_STD_SVY_NAMES SET APP_SHOW_OPT_YN = 'N' where STD_SVY_NAME = 'Southern Resident Killer Whales (SRKW)_Winter';</v>
      </c>
    </row>
    <row r="334" spans="1:6" x14ac:dyDescent="0.25">
      <c r="A334">
        <v>173</v>
      </c>
      <c r="B334" t="s">
        <v>1394</v>
      </c>
      <c r="C334" t="str">
        <f t="shared" si="20"/>
        <v>N</v>
      </c>
      <c r="D334" t="str">
        <f t="shared" si="21"/>
        <v>INSERT INTO CCD_STD_SVY_NAMES (STD_SVY_NAME, FINSS_ID, APP_SHOW_OPT_YN) VALUES ('Southwest Highly Migratory Species (HMS) Longline', 173, 'N');</v>
      </c>
      <c r="E334" t="e">
        <f t="shared" si="22"/>
        <v>#N/A</v>
      </c>
      <c r="F334" t="str">
        <f t="shared" si="23"/>
        <v>UPDATE CCD_STD_SVY_NAMES SET APP_SHOW_OPT_YN = 'N' where STD_SVY_NAME = 'Southwest Highly Migratory Species (HMS) Longline';</v>
      </c>
    </row>
    <row r="335" spans="1:6" x14ac:dyDescent="0.25">
      <c r="A335">
        <v>908</v>
      </c>
      <c r="B335" t="s">
        <v>1395</v>
      </c>
      <c r="C335" t="str">
        <f t="shared" si="20"/>
        <v>N</v>
      </c>
      <c r="D335" t="str">
        <f t="shared" si="21"/>
        <v>INSERT INTO CCD_STD_SVY_NAMES (STD_SVY_NAME, FINSS_ID, APP_SHOW_OPT_YN) VALUES ('St. Lucie Rod-and-Reel Fish Health Study', 908, 'N');</v>
      </c>
      <c r="E335" t="e">
        <f t="shared" si="22"/>
        <v>#N/A</v>
      </c>
      <c r="F335" t="str">
        <f t="shared" si="23"/>
        <v>UPDATE CCD_STD_SVY_NAMES SET APP_SHOW_OPT_YN = 'N' where STD_SVY_NAME = 'St. Lucie Rod-and-Reel Fish Health Study';</v>
      </c>
    </row>
    <row r="336" spans="1:6" x14ac:dyDescent="0.25">
      <c r="A336">
        <v>1725</v>
      </c>
      <c r="B336" t="s">
        <v>1396</v>
      </c>
      <c r="C336" t="str">
        <f t="shared" si="20"/>
        <v>N</v>
      </c>
      <c r="D336" t="str">
        <f t="shared" si="21"/>
        <v>INSERT INTO CCD_STD_SVY_NAMES (STD_SVY_NAME, FINSS_ID, APP_SHOW_OPT_YN) VALUES ('Standardized Bottom Trawl Gear Research', 1725, 'N');</v>
      </c>
      <c r="E336" t="e">
        <f t="shared" si="22"/>
        <v>#N/A</v>
      </c>
      <c r="F336" t="str">
        <f t="shared" si="23"/>
        <v>UPDATE CCD_STD_SVY_NAMES SET APP_SHOW_OPT_YN = 'N' where STD_SVY_NAME = 'Standardized Bottom Trawl Gear Research';</v>
      </c>
    </row>
    <row r="337" spans="1:6" x14ac:dyDescent="0.25">
      <c r="A337">
        <v>2097</v>
      </c>
      <c r="B337" t="s">
        <v>1397</v>
      </c>
      <c r="C337" t="str">
        <f t="shared" si="20"/>
        <v>N</v>
      </c>
      <c r="D337" t="str">
        <f t="shared" si="21"/>
        <v>INSERT INTO CCD_STD_SVY_NAMES (STD_SVY_NAME, FINSS_ID, APP_SHOW_OPT_YN) VALUES ('Steller Sea Lion Vital Rate and Pup Health Studies', 2097, 'N');</v>
      </c>
      <c r="E337" t="e">
        <f t="shared" si="22"/>
        <v>#N/A</v>
      </c>
      <c r="F337" t="str">
        <f t="shared" si="23"/>
        <v>UPDATE CCD_STD_SVY_NAMES SET APP_SHOW_OPT_YN = 'N' where STD_SVY_NAME = 'Steller Sea Lion Vital Rate and Pup Health Studies';</v>
      </c>
    </row>
    <row r="338" spans="1:6" x14ac:dyDescent="0.25">
      <c r="A338">
        <v>56</v>
      </c>
      <c r="B338" t="s">
        <v>1398</v>
      </c>
      <c r="C338" t="str">
        <f t="shared" si="20"/>
        <v>N</v>
      </c>
      <c r="D338" t="str">
        <f t="shared" si="21"/>
        <v>INSERT INTO CCD_STD_SVY_NAMES (STD_SVY_NAME, FINSS_ID, APP_SHOW_OPT_YN) VALUES ('Steller sea lion brand resights/food habits_Summer', 56, 'N');</v>
      </c>
      <c r="E338" t="e">
        <f t="shared" si="22"/>
        <v>#N/A</v>
      </c>
      <c r="F338" t="str">
        <f t="shared" si="23"/>
        <v>UPDATE CCD_STD_SVY_NAMES SET APP_SHOW_OPT_YN = 'N' where STD_SVY_NAME = 'Steller sea lion brand resights/food habits_Summer';</v>
      </c>
    </row>
    <row r="339" spans="1:6" x14ac:dyDescent="0.25">
      <c r="A339">
        <v>57</v>
      </c>
      <c r="B339" t="s">
        <v>1399</v>
      </c>
      <c r="C339" t="str">
        <f t="shared" si="20"/>
        <v>N</v>
      </c>
      <c r="D339" t="str">
        <f t="shared" si="21"/>
        <v>INSERT INTO CCD_STD_SVY_NAMES (STD_SVY_NAME, FINSS_ID, APP_SHOW_OPT_YN) VALUES ('Steller sea lion pup condition/branding_Spring', 57, 'N');</v>
      </c>
      <c r="E339" t="e">
        <f t="shared" si="22"/>
        <v>#N/A</v>
      </c>
      <c r="F339" t="str">
        <f t="shared" si="23"/>
        <v>UPDATE CCD_STD_SVY_NAMES SET APP_SHOW_OPT_YN = 'N' where STD_SVY_NAME = 'Steller sea lion pup condition/branding_Spring';</v>
      </c>
    </row>
    <row r="340" spans="1:6" x14ac:dyDescent="0.25">
      <c r="A340">
        <v>746</v>
      </c>
      <c r="B340" t="s">
        <v>1400</v>
      </c>
      <c r="C340" t="str">
        <f t="shared" si="20"/>
        <v>N</v>
      </c>
      <c r="D340" t="str">
        <f t="shared" si="21"/>
        <v>INSERT INTO CCD_STD_SVY_NAMES (STD_SVY_NAME, FINSS_ID, APP_SHOW_OPT_YN) VALUES ('Swordfish Tagging Using Deep-set Buoy Gear', 746, 'N');</v>
      </c>
      <c r="E340" t="e">
        <f t="shared" si="22"/>
        <v>#N/A</v>
      </c>
      <c r="F340" t="str">
        <f t="shared" si="23"/>
        <v>UPDATE CCD_STD_SVY_NAMES SET APP_SHOW_OPT_YN = 'N' where STD_SVY_NAME = 'Swordfish Tagging Using Deep-set Buoy Gear';</v>
      </c>
    </row>
    <row r="341" spans="1:6" x14ac:dyDescent="0.25">
      <c r="A341">
        <v>152</v>
      </c>
      <c r="B341" t="s">
        <v>1401</v>
      </c>
      <c r="C341" t="str">
        <f t="shared" si="20"/>
        <v>N</v>
      </c>
      <c r="D341" t="str">
        <f t="shared" si="21"/>
        <v>INSERT INTO CCD_STD_SVY_NAMES (STD_SVY_NAME, FINSS_ID, APP_SHOW_OPT_YN) VALUES ('Tortugas Ecological Reserve Study', 152, 'N');</v>
      </c>
      <c r="E341" t="e">
        <f t="shared" si="22"/>
        <v>#N/A</v>
      </c>
      <c r="F341" t="str">
        <f t="shared" si="23"/>
        <v>UPDATE CCD_STD_SVY_NAMES SET APP_SHOW_OPT_YN = 'N' where STD_SVY_NAME = 'Tortugas Ecological Reserve Study';</v>
      </c>
    </row>
    <row r="342" spans="1:6" x14ac:dyDescent="0.25">
      <c r="A342">
        <v>186</v>
      </c>
      <c r="B342" t="s">
        <v>1402</v>
      </c>
      <c r="C342" t="str">
        <f t="shared" si="20"/>
        <v>N</v>
      </c>
      <c r="D342" t="str">
        <f t="shared" si="21"/>
        <v>INSERT INTO CCD_STD_SVY_NAMES (STD_SVY_NAME, FINSS_ID, APP_SHOW_OPT_YN) VALUES ('U.S. Antarctic Marine Living Resources (AMLR) Program', 186, 'N');</v>
      </c>
      <c r="E342" t="e">
        <f t="shared" si="22"/>
        <v>#N/A</v>
      </c>
      <c r="F342" t="str">
        <f t="shared" si="23"/>
        <v>UPDATE CCD_STD_SVY_NAMES SET APP_SHOW_OPT_YN = 'N' where STD_SVY_NAME = 'U.S. Antarctic Marine Living Resources (AMLR) Program';</v>
      </c>
    </row>
    <row r="343" spans="1:6" x14ac:dyDescent="0.25">
      <c r="A343">
        <v>1644</v>
      </c>
      <c r="B343" s="5" t="s">
        <v>1403</v>
      </c>
      <c r="C343" t="str">
        <f t="shared" si="20"/>
        <v>N</v>
      </c>
      <c r="D343" t="str">
        <f t="shared" si="21"/>
        <v>INSERT INTO CCD_STD_SVY_NAMES (STD_SVY_NAME, FINSS_ID, APP_SHOW_OPT_YN) VALUES ('US South Atlantic Southeast Deep Coral Program', 1644, 'N');</v>
      </c>
      <c r="E343" t="e">
        <f t="shared" si="22"/>
        <v>#N/A</v>
      </c>
      <c r="F343" t="str">
        <f t="shared" si="23"/>
        <v>UPDATE CCD_STD_SVY_NAMES SET APP_SHOW_OPT_YN = 'N' where STD_SVY_NAME = 'US South Atlantic Southeast Deep Coral Program';</v>
      </c>
    </row>
    <row r="344" spans="1:6" x14ac:dyDescent="0.25">
      <c r="A344">
        <v>154</v>
      </c>
      <c r="B344" t="s">
        <v>1404</v>
      </c>
      <c r="C344" t="str">
        <f t="shared" si="20"/>
        <v>N</v>
      </c>
      <c r="D344" t="str">
        <f t="shared" si="21"/>
        <v>INSERT INTO CCD_STD_SVY_NAMES (STD_SVY_NAME, FINSS_ID, APP_SHOW_OPT_YN) VALUES ('USVI Larval Fish Cruise Surveys_Spring', 154, 'N');</v>
      </c>
      <c r="E344" t="e">
        <f t="shared" si="22"/>
        <v>#N/A</v>
      </c>
      <c r="F344" t="str">
        <f t="shared" si="23"/>
        <v>UPDATE CCD_STD_SVY_NAMES SET APP_SHOW_OPT_YN = 'N' where STD_SVY_NAME = 'USVI Larval Fish Cruise Surveys_Spring';</v>
      </c>
    </row>
    <row r="345" spans="1:6" x14ac:dyDescent="0.25">
      <c r="A345">
        <v>290</v>
      </c>
      <c r="B345" s="5" t="s">
        <v>1405</v>
      </c>
      <c r="C345" t="str">
        <f t="shared" si="20"/>
        <v>N</v>
      </c>
      <c r="D345" t="str">
        <f t="shared" si="21"/>
        <v>INSERT INTO CCD_STD_SVY_NAMES (STD_SVY_NAME, FINSS_ID, APP_SHOW_OPT_YN) VALUES ('Untrawlable Habitat Adult Rockfish/Deepsea Corals (COAST)_Acoustics', 290, 'N');</v>
      </c>
      <c r="E345" t="e">
        <f t="shared" si="22"/>
        <v>#N/A</v>
      </c>
      <c r="F345" t="str">
        <f t="shared" si="23"/>
        <v>UPDATE CCD_STD_SVY_NAMES SET APP_SHOW_OPT_YN = 'N' where STD_SVY_NAME = 'Untrawlable Habitat Adult Rockfish/Deepsea Corals (COAST)_Acoustics';</v>
      </c>
    </row>
    <row r="346" spans="1:6" x14ac:dyDescent="0.25">
      <c r="A346">
        <v>289</v>
      </c>
      <c r="B346" s="5" t="s">
        <v>1406</v>
      </c>
      <c r="C346" t="str">
        <f t="shared" si="20"/>
        <v>N</v>
      </c>
      <c r="D346" t="str">
        <f t="shared" si="21"/>
        <v>INSERT INTO CCD_STD_SVY_NAMES (STD_SVY_NAME, FINSS_ID, APP_SHOW_OPT_YN) VALUES ('Untrawlable Habitat Adult Rockfish/Deepsea Corals (COAST)_ROV', 289, 'N');</v>
      </c>
      <c r="E346" t="e">
        <f t="shared" si="22"/>
        <v>#N/A</v>
      </c>
      <c r="F346" t="str">
        <f t="shared" si="23"/>
        <v>UPDATE CCD_STD_SVY_NAMES SET APP_SHOW_OPT_YN = 'N' where STD_SVY_NAME = 'Untrawlable Habitat Adult Rockfish/Deepsea Corals (COAST)_ROV';</v>
      </c>
    </row>
    <row r="347" spans="1:6" x14ac:dyDescent="0.25">
      <c r="A347">
        <v>2128</v>
      </c>
      <c r="B347" t="s">
        <v>1407</v>
      </c>
      <c r="C347" t="str">
        <f t="shared" si="20"/>
        <v>N</v>
      </c>
      <c r="D347" t="str">
        <f t="shared" si="21"/>
        <v>INSERT INTO CCD_STD_SVY_NAMES (STD_SVY_NAME, FINSS_ID, APP_SHOW_OPT_YN) VALUES ('UxS Project to Support Innovative ASV Technology for Fisheries Surveys', 2128, 'N');</v>
      </c>
      <c r="E347" t="e">
        <f t="shared" si="22"/>
        <v>#N/A</v>
      </c>
      <c r="F347" t="str">
        <f t="shared" si="23"/>
        <v>UPDATE CCD_STD_SVY_NAMES SET APP_SHOW_OPT_YN = 'N' where STD_SVY_NAME = 'UxS Project to Support Innovative ASV Technology for Fisheries Surveys';</v>
      </c>
    </row>
    <row r="348" spans="1:6" x14ac:dyDescent="0.25">
      <c r="A348">
        <v>2</v>
      </c>
      <c r="B348" t="s">
        <v>1408</v>
      </c>
      <c r="C348" t="str">
        <f t="shared" si="20"/>
        <v>N</v>
      </c>
      <c r="D348" t="str">
        <f t="shared" si="21"/>
        <v>INSERT INTO CCD_STD_SVY_NAMES (STD_SVY_NAME, FINSS_ID, APP_SHOW_OPT_YN) VALUES ('Walleye Pollock Bering Sea (Bogoslof) Pre-spawning Survey', 2, 'N');</v>
      </c>
      <c r="E348" t="e">
        <f t="shared" si="22"/>
        <v>#N/A</v>
      </c>
      <c r="F348" t="str">
        <f t="shared" si="23"/>
        <v>UPDATE CCD_STD_SVY_NAMES SET APP_SHOW_OPT_YN = 'N' where STD_SVY_NAME = 'Walleye Pollock Bering Sea (Bogoslof) Pre-spawning Survey';</v>
      </c>
    </row>
    <row r="349" spans="1:6" x14ac:dyDescent="0.25">
      <c r="A349">
        <v>3</v>
      </c>
      <c r="B349" t="s">
        <v>1409</v>
      </c>
      <c r="C349" t="str">
        <f t="shared" si="20"/>
        <v>N</v>
      </c>
      <c r="D349" t="str">
        <f t="shared" si="21"/>
        <v>INSERT INTO CCD_STD_SVY_NAMES (STD_SVY_NAME, FINSS_ID, APP_SHOW_OPT_YN) VALUES ('Walleye Pollock Bering Sea (Bogoslof)/Shelikof/Chirikof Shelf-break (GOA) Pre-spawning Survey', 3, 'N');</v>
      </c>
      <c r="E349" t="e">
        <f t="shared" si="22"/>
        <v>#N/A</v>
      </c>
      <c r="F349" t="str">
        <f t="shared" si="23"/>
        <v>UPDATE CCD_STD_SVY_NAMES SET APP_SHOW_OPT_YN = 'N' where STD_SVY_NAME = 'Walleye Pollock Bering Sea (Bogoslof)/Shelikof/Chirikof Shelf-break (GOA) Pre-spawning Survey';</v>
      </c>
    </row>
    <row r="350" spans="1:6" x14ac:dyDescent="0.25">
      <c r="A350">
        <v>1751</v>
      </c>
      <c r="B350" t="s">
        <v>1410</v>
      </c>
      <c r="C350" t="str">
        <f t="shared" si="20"/>
        <v>N</v>
      </c>
      <c r="D350" t="str">
        <f t="shared" si="21"/>
        <v>INSERT INTO CCD_STD_SVY_NAMES (STD_SVY_NAME, FINSS_ID, APP_SHOW_OPT_YN) VALUES ('Walleye Pollock Kenai/PWS (GOA) Pre-spawning survey', 1751, 'N');</v>
      </c>
      <c r="E350" t="e">
        <f t="shared" si="22"/>
        <v>#N/A</v>
      </c>
      <c r="F350" t="str">
        <f t="shared" si="23"/>
        <v>UPDATE CCD_STD_SVY_NAMES SET APP_SHOW_OPT_YN = 'N' where STD_SVY_NAME = 'Walleye Pollock Kenai/PWS (GOA) Pre-spawning survey';</v>
      </c>
    </row>
    <row r="351" spans="1:6" x14ac:dyDescent="0.25">
      <c r="A351">
        <v>4</v>
      </c>
      <c r="B351" t="s">
        <v>1411</v>
      </c>
      <c r="C351" t="str">
        <f t="shared" si="20"/>
        <v>N</v>
      </c>
      <c r="D351" t="str">
        <f t="shared" si="21"/>
        <v>INSERT INTO CCD_STD_SVY_NAMES (STD_SVY_NAME, FINSS_ID, APP_SHOW_OPT_YN) VALUES ('Walleye Pollock Shumagin/Sanak (GOA) Pre-spawning Survey', 4, 'N');</v>
      </c>
      <c r="E351" t="e">
        <f t="shared" si="22"/>
        <v>#N/A</v>
      </c>
      <c r="F351" t="str">
        <f t="shared" si="23"/>
        <v>UPDATE CCD_STD_SVY_NAMES SET APP_SHOW_OPT_YN = 'N' where STD_SVY_NAME = 'Walleye Pollock Shumagin/Sanak (GOA) Pre-spawning Survey';</v>
      </c>
    </row>
    <row r="352" spans="1:6" x14ac:dyDescent="0.25">
      <c r="A352">
        <v>89</v>
      </c>
      <c r="B352" t="s">
        <v>1412</v>
      </c>
      <c r="C352" t="str">
        <f t="shared" si="20"/>
        <v>N</v>
      </c>
      <c r="D352" t="str">
        <f t="shared" si="21"/>
        <v>INSERT INTO CCD_STD_SVY_NAMES (STD_SVY_NAME, FINSS_ID, APP_SHOW_OPT_YN) VALUES ('West Coast Groundfish Bottom Trawl', 89, 'N');</v>
      </c>
      <c r="E352" t="e">
        <f t="shared" si="22"/>
        <v>#N/A</v>
      </c>
      <c r="F352" t="str">
        <f t="shared" si="23"/>
        <v>UPDATE CCD_STD_SVY_NAMES SET APP_SHOW_OPT_YN = 'N' where STD_SVY_NAME = 'West Coast Groundfish Bottom Trawl';</v>
      </c>
    </row>
    <row r="353" spans="1:6" x14ac:dyDescent="0.25">
      <c r="A353">
        <v>1625</v>
      </c>
      <c r="B353" t="s">
        <v>1413</v>
      </c>
      <c r="C353" t="str">
        <f t="shared" si="20"/>
        <v>N</v>
      </c>
      <c r="D353" t="str">
        <f t="shared" si="21"/>
        <v>INSERT INTO CCD_STD_SVY_NAMES (STD_SVY_NAME, FINSS_ID, APP_SHOW_OPT_YN) VALUES ('West Coast Marine Mammal_Fall', 1625, 'N');</v>
      </c>
      <c r="E353" t="e">
        <f t="shared" si="22"/>
        <v>#N/A</v>
      </c>
      <c r="F353" t="str">
        <f t="shared" si="23"/>
        <v>UPDATE CCD_STD_SVY_NAMES SET APP_SHOW_OPT_YN = 'N' where STD_SVY_NAME = 'West Coast Marine Mammal_Fall';</v>
      </c>
    </row>
    <row r="354" spans="1:6" x14ac:dyDescent="0.25">
      <c r="A354">
        <v>644</v>
      </c>
      <c r="B354" t="s">
        <v>1414</v>
      </c>
      <c r="C354" t="str">
        <f t="shared" si="20"/>
        <v>N</v>
      </c>
      <c r="D354" t="str">
        <f t="shared" si="21"/>
        <v>INSERT INTO CCD_STD_SVY_NAMES (STD_SVY_NAME, FINSS_ID, APP_SHOW_OPT_YN) VALUES ('West Coast Marine Mammal_Winter', 644, 'N');</v>
      </c>
      <c r="E354" t="e">
        <f t="shared" si="22"/>
        <v>#N/A</v>
      </c>
      <c r="F354" t="str">
        <f t="shared" si="23"/>
        <v>UPDATE CCD_STD_SVY_NAMES SET APP_SHOW_OPT_YN = 'N' where STD_SVY_NAME = 'West Coast Marine Mammal_Winter';</v>
      </c>
    </row>
    <row r="355" spans="1:6" x14ac:dyDescent="0.25">
      <c r="A355">
        <v>2245</v>
      </c>
      <c r="B355" t="s">
        <v>1415</v>
      </c>
      <c r="C355" t="str">
        <f t="shared" si="20"/>
        <v>N</v>
      </c>
      <c r="D355" t="str">
        <f t="shared" si="21"/>
        <v>INSERT INTO CCD_STD_SVY_NAMES (STD_SVY_NAME, FINSS_ID, APP_SHOW_OPT_YN) VALUES ('West Coast Pelagic Fish Survey', 2245, 'N');</v>
      </c>
      <c r="E355" t="e">
        <f t="shared" si="22"/>
        <v>#N/A</v>
      </c>
      <c r="F355" t="str">
        <f t="shared" si="23"/>
        <v>UPDATE CCD_STD_SVY_NAMES SET APP_SHOW_OPT_YN = 'N' where STD_SVY_NAME = 'West Coast Pelagic Fish Survey';</v>
      </c>
    </row>
    <row r="356" spans="1:6" x14ac:dyDescent="0.25">
      <c r="A356">
        <v>93</v>
      </c>
      <c r="B356" t="s">
        <v>1416</v>
      </c>
      <c r="C356" t="str">
        <f t="shared" si="20"/>
        <v>N</v>
      </c>
      <c r="D356" t="str">
        <f t="shared" si="21"/>
        <v>INSERT INTO CCD_STD_SVY_NAMES (STD_SVY_NAME, FINSS_ID, APP_SHOW_OPT_YN) VALUES ('West Coast Rockfish Hook and Line', 93, 'N');</v>
      </c>
      <c r="E356" t="e">
        <f t="shared" si="22"/>
        <v>#N/A</v>
      </c>
      <c r="F356" t="str">
        <f t="shared" si="23"/>
        <v>UPDATE CCD_STD_SVY_NAMES SET APP_SHOW_OPT_YN = 'N' where STD_SVY_NAME = 'West Coast Rockfish Hook and Line';</v>
      </c>
    </row>
    <row r="357" spans="1:6" x14ac:dyDescent="0.25">
      <c r="A357">
        <v>185</v>
      </c>
      <c r="B357" t="s">
        <v>1417</v>
      </c>
      <c r="C357" t="str">
        <f t="shared" si="20"/>
        <v>N</v>
      </c>
      <c r="D357" t="str">
        <f t="shared" si="21"/>
        <v>INSERT INTO CCD_STD_SVY_NAMES (STD_SVY_NAME, FINSS_ID, APP_SHOW_OPT_YN) VALUES ('West Coast Thresher Shark Longline', 185, 'N');</v>
      </c>
      <c r="E357" t="e">
        <f t="shared" si="22"/>
        <v>#N/A</v>
      </c>
      <c r="F357" t="str">
        <f t="shared" si="23"/>
        <v>UPDATE CCD_STD_SVY_NAMES SET APP_SHOW_OPT_YN = 'N' where STD_SVY_NAME = 'West Coast Thresher Shark Longline';</v>
      </c>
    </row>
    <row r="358" spans="1:6" x14ac:dyDescent="0.25">
      <c r="A358">
        <v>187</v>
      </c>
      <c r="B358" t="s">
        <v>1418</v>
      </c>
      <c r="C358" t="str">
        <f t="shared" si="20"/>
        <v>N</v>
      </c>
      <c r="D358" t="str">
        <f t="shared" si="21"/>
        <v>INSERT INTO CCD_STD_SVY_NAMES (STD_SVY_NAME, FINSS_ID, APP_SHOW_OPT_YN) VALUES ('White Abalone Survey', 187, 'N');</v>
      </c>
      <c r="E358" t="e">
        <f t="shared" si="22"/>
        <v>#N/A</v>
      </c>
      <c r="F358" t="str">
        <f t="shared" si="23"/>
        <v>UPDATE CCD_STD_SVY_NAMES SET APP_SHOW_OPT_YN = 'N' where STD_SVY_NAME = 'White Abalone Survey';</v>
      </c>
    </row>
    <row r="359" spans="1:6" x14ac:dyDescent="0.25">
      <c r="A359">
        <v>2117</v>
      </c>
      <c r="B359" t="s">
        <v>1419</v>
      </c>
      <c r="C359" t="str">
        <f t="shared" si="20"/>
        <v>N</v>
      </c>
      <c r="D359" t="str">
        <f t="shared" si="21"/>
        <v>INSERT INTO CCD_STD_SVY_NAMES (STD_SVY_NAME, FINSS_ID, APP_SHOW_OPT_YN) VALUES ('Yukon Juvenile Chinook', 2117, 'N');</v>
      </c>
      <c r="E359" t="e">
        <f t="shared" si="22"/>
        <v>#N/A</v>
      </c>
      <c r="F359" t="str">
        <f t="shared" si="23"/>
        <v>UPDATE CCD_STD_SVY_NAMES SET APP_SHOW_OPT_YN = 'N' where STD_SVY_NAME = 'Yukon Juvenile Chinook';</v>
      </c>
    </row>
    <row r="360" spans="1:6" x14ac:dyDescent="0.25">
      <c r="A360">
        <v>2164</v>
      </c>
      <c r="B360" t="s">
        <v>1420</v>
      </c>
      <c r="C360" t="str">
        <f t="shared" si="20"/>
        <v>N</v>
      </c>
      <c r="D360" t="str">
        <f t="shared" si="21"/>
        <v>INSERT INTO CCD_STD_SVY_NAMES (STD_SVY_NAME, FINSS_ID, APP_SHOW_OPT_YN) VALUES ('test', 2164, 'N');</v>
      </c>
      <c r="E360" t="e">
        <f t="shared" si="22"/>
        <v>#N/A</v>
      </c>
      <c r="F360" t="str">
        <f t="shared" si="23"/>
        <v>UPDATE CCD_STD_SVY_NAMES SET APP_SHOW_OPT_YN = 'N' where STD_SVY_NAME = 'test';</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C2" sqref="C2:C11"/>
    </sheetView>
  </sheetViews>
  <sheetFormatPr defaultRowHeight="15" x14ac:dyDescent="0.25"/>
  <cols>
    <col min="1" max="2" width="14" bestFit="1" customWidth="1"/>
  </cols>
  <sheetData>
    <row r="1" spans="1:3" x14ac:dyDescent="0.25">
      <c r="A1" t="s">
        <v>431</v>
      </c>
      <c r="B1" t="s">
        <v>432</v>
      </c>
      <c r="C1" t="s">
        <v>1714</v>
      </c>
    </row>
    <row r="2" spans="1:3" x14ac:dyDescent="0.25">
      <c r="A2" t="s">
        <v>1421</v>
      </c>
      <c r="B2" t="s">
        <v>1421</v>
      </c>
      <c r="C2" t="str">
        <f>CONCATENATE("INSERT INTO CCD_SVY_FREQ (SVY_FREQ_NAME) VALUES ('", SUBSTITUTE(B2, "'", "''"), "');")</f>
        <v>INSERT INTO CCD_SVY_FREQ (SVY_FREQ_NAME) VALUES ('ANNUAL');</v>
      </c>
    </row>
    <row r="3" spans="1:3" x14ac:dyDescent="0.25">
      <c r="A3" t="s">
        <v>1422</v>
      </c>
      <c r="B3" t="s">
        <v>1422</v>
      </c>
      <c r="C3" t="str">
        <f t="shared" ref="C3:C11" si="0">CONCATENATE("INSERT INTO CCD_SVY_FREQ (SVY_FREQ_NAME) VALUES ('", SUBSTITUTE(B3, "'", "''"), "');")</f>
        <v>INSERT INTO CCD_SVY_FREQ (SVY_FREQ_NAME) VALUES ('BI-WEEKLY');</v>
      </c>
    </row>
    <row r="4" spans="1:3" x14ac:dyDescent="0.25">
      <c r="A4" t="s">
        <v>1423</v>
      </c>
      <c r="B4" t="s">
        <v>1423</v>
      </c>
      <c r="C4" t="str">
        <f t="shared" si="0"/>
        <v>INSERT INTO CCD_SVY_FREQ (SVY_FREQ_NAME) VALUES ('BIENNIAL');</v>
      </c>
    </row>
    <row r="5" spans="1:3" x14ac:dyDescent="0.25">
      <c r="A5" t="s">
        <v>1424</v>
      </c>
      <c r="B5" t="s">
        <v>1424</v>
      </c>
      <c r="C5" t="str">
        <f t="shared" si="0"/>
        <v>INSERT INTO CCD_SVY_FREQ (SVY_FREQ_NAME) VALUES ('DAILY');</v>
      </c>
    </row>
    <row r="6" spans="1:3" x14ac:dyDescent="0.25">
      <c r="A6" t="s">
        <v>1425</v>
      </c>
      <c r="B6" t="s">
        <v>1425</v>
      </c>
      <c r="C6" t="str">
        <f t="shared" si="0"/>
        <v>INSERT INTO CCD_SVY_FREQ (SVY_FREQ_NAME) VALUES ('INTERMITTENT');</v>
      </c>
    </row>
    <row r="7" spans="1:3" x14ac:dyDescent="0.25">
      <c r="A7" t="s">
        <v>1426</v>
      </c>
      <c r="B7" t="s">
        <v>1426</v>
      </c>
      <c r="C7" t="str">
        <f t="shared" si="0"/>
        <v>INSERT INTO CCD_SVY_FREQ (SVY_FREQ_NAME) VALUES ('MONTHLY');</v>
      </c>
    </row>
    <row r="8" spans="1:3" x14ac:dyDescent="0.25">
      <c r="A8" t="s">
        <v>1427</v>
      </c>
      <c r="B8" t="s">
        <v>1427</v>
      </c>
      <c r="C8" t="str">
        <f t="shared" si="0"/>
        <v>INSERT INTO CCD_SVY_FREQ (SVY_FREQ_NAME) VALUES ('QUARTERLY');</v>
      </c>
    </row>
    <row r="9" spans="1:3" x14ac:dyDescent="0.25">
      <c r="A9" t="s">
        <v>1428</v>
      </c>
      <c r="B9" t="s">
        <v>1428</v>
      </c>
      <c r="C9" t="str">
        <f t="shared" si="0"/>
        <v>INSERT INTO CCD_SVY_FREQ (SVY_FREQ_NAME) VALUES ('SEMI-ANNUAL');</v>
      </c>
    </row>
    <row r="10" spans="1:3" x14ac:dyDescent="0.25">
      <c r="A10" t="s">
        <v>1429</v>
      </c>
      <c r="B10" t="s">
        <v>1429</v>
      </c>
      <c r="C10" t="str">
        <f t="shared" si="0"/>
        <v>INSERT INTO CCD_SVY_FREQ (SVY_FREQ_NAME) VALUES ('TRIENNIAL');</v>
      </c>
    </row>
    <row r="11" spans="1:3" x14ac:dyDescent="0.25">
      <c r="A11" t="s">
        <v>1430</v>
      </c>
      <c r="B11" t="s">
        <v>1430</v>
      </c>
      <c r="C11" t="str">
        <f t="shared" si="0"/>
        <v>INSERT INTO CCD_SVY_FREQ (SVY_FREQ_NAME) VALUES ('WEEKLY');</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80"/>
  <sheetViews>
    <sheetView workbookViewId="0">
      <selection activeCell="B1" sqref="B1"/>
    </sheetView>
  </sheetViews>
  <sheetFormatPr defaultRowHeight="15" x14ac:dyDescent="0.25"/>
  <sheetData>
    <row r="1" spans="1:2" x14ac:dyDescent="0.25">
      <c r="A1" t="s">
        <v>431</v>
      </c>
      <c r="B1" t="s">
        <v>432</v>
      </c>
    </row>
    <row r="2" spans="1:2" x14ac:dyDescent="0.25">
      <c r="A2">
        <v>1431</v>
      </c>
      <c r="B2" t="s">
        <v>1072</v>
      </c>
    </row>
    <row r="3" spans="1:2" x14ac:dyDescent="0.25">
      <c r="A3">
        <v>2285</v>
      </c>
      <c r="B3" t="s">
        <v>1431</v>
      </c>
    </row>
    <row r="4" spans="1:2" x14ac:dyDescent="0.25">
      <c r="A4">
        <v>1425</v>
      </c>
      <c r="B4" t="s">
        <v>1073</v>
      </c>
    </row>
    <row r="5" spans="1:2" x14ac:dyDescent="0.25">
      <c r="A5">
        <v>769</v>
      </c>
      <c r="B5" t="s">
        <v>1074</v>
      </c>
    </row>
    <row r="6" spans="1:2" x14ac:dyDescent="0.25">
      <c r="A6">
        <v>2043</v>
      </c>
      <c r="B6" t="s">
        <v>1075</v>
      </c>
    </row>
    <row r="7" spans="1:2" x14ac:dyDescent="0.25">
      <c r="A7">
        <v>2790</v>
      </c>
      <c r="B7" t="s">
        <v>1432</v>
      </c>
    </row>
    <row r="8" spans="1:2" x14ac:dyDescent="0.25">
      <c r="A8">
        <v>1984</v>
      </c>
      <c r="B8" t="s">
        <v>1076</v>
      </c>
    </row>
    <row r="9" spans="1:2" x14ac:dyDescent="0.25">
      <c r="A9">
        <v>1422</v>
      </c>
      <c r="B9" t="s">
        <v>1077</v>
      </c>
    </row>
    <row r="10" spans="1:2" x14ac:dyDescent="0.25">
      <c r="A10">
        <v>2971</v>
      </c>
      <c r="B10" t="s">
        <v>1089</v>
      </c>
    </row>
    <row r="11" spans="1:2" x14ac:dyDescent="0.25">
      <c r="A11">
        <v>2748</v>
      </c>
      <c r="B11" t="s">
        <v>1433</v>
      </c>
    </row>
    <row r="12" spans="1:2" x14ac:dyDescent="0.25">
      <c r="A12">
        <v>269</v>
      </c>
      <c r="B12" t="s">
        <v>1434</v>
      </c>
    </row>
    <row r="13" spans="1:2" x14ac:dyDescent="0.25">
      <c r="A13">
        <v>270</v>
      </c>
      <c r="B13" t="s">
        <v>1435</v>
      </c>
    </row>
    <row r="14" spans="1:2" x14ac:dyDescent="0.25">
      <c r="A14">
        <v>763</v>
      </c>
      <c r="B14" t="s">
        <v>1436</v>
      </c>
    </row>
    <row r="15" spans="1:2" x14ac:dyDescent="0.25">
      <c r="A15">
        <v>108</v>
      </c>
      <c r="B15" t="s">
        <v>1437</v>
      </c>
    </row>
    <row r="16" spans="1:2" x14ac:dyDescent="0.25">
      <c r="A16">
        <v>781</v>
      </c>
      <c r="B16" t="s">
        <v>1438</v>
      </c>
    </row>
    <row r="17" spans="1:2" x14ac:dyDescent="0.25">
      <c r="A17">
        <v>1465</v>
      </c>
      <c r="B17" t="s">
        <v>1439</v>
      </c>
    </row>
    <row r="18" spans="1:2" x14ac:dyDescent="0.25">
      <c r="A18">
        <v>109</v>
      </c>
      <c r="B18" t="s">
        <v>1440</v>
      </c>
    </row>
    <row r="19" spans="1:2" x14ac:dyDescent="0.25">
      <c r="A19">
        <v>110</v>
      </c>
      <c r="B19" t="s">
        <v>1441</v>
      </c>
    </row>
    <row r="20" spans="1:2" x14ac:dyDescent="0.25">
      <c r="A20">
        <v>271</v>
      </c>
      <c r="B20" t="s">
        <v>1442</v>
      </c>
    </row>
    <row r="21" spans="1:2" x14ac:dyDescent="0.25">
      <c r="A21">
        <v>272</v>
      </c>
      <c r="B21" t="s">
        <v>1443</v>
      </c>
    </row>
    <row r="22" spans="1:2" x14ac:dyDescent="0.25">
      <c r="A22">
        <v>112</v>
      </c>
      <c r="B22" t="s">
        <v>1444</v>
      </c>
    </row>
    <row r="23" spans="1:2" x14ac:dyDescent="0.25">
      <c r="A23">
        <v>1469</v>
      </c>
      <c r="B23" t="s">
        <v>1172</v>
      </c>
    </row>
    <row r="24" spans="1:2" x14ac:dyDescent="0.25">
      <c r="A24">
        <v>1468</v>
      </c>
      <c r="B24" t="s">
        <v>1173</v>
      </c>
    </row>
    <row r="25" spans="1:2" x14ac:dyDescent="0.25">
      <c r="A25">
        <v>779</v>
      </c>
      <c r="B25" t="s">
        <v>1174</v>
      </c>
    </row>
    <row r="26" spans="1:2" x14ac:dyDescent="0.25">
      <c r="A26">
        <v>546</v>
      </c>
      <c r="B26" t="s">
        <v>1175</v>
      </c>
    </row>
    <row r="27" spans="1:2" x14ac:dyDescent="0.25">
      <c r="A27">
        <v>545</v>
      </c>
      <c r="B27" t="s">
        <v>1445</v>
      </c>
    </row>
    <row r="28" spans="1:2" x14ac:dyDescent="0.25">
      <c r="A28">
        <v>2325</v>
      </c>
      <c r="B28" t="s">
        <v>1446</v>
      </c>
    </row>
    <row r="29" spans="1:2" x14ac:dyDescent="0.25">
      <c r="A29">
        <v>1893</v>
      </c>
      <c r="B29" t="s">
        <v>1181</v>
      </c>
    </row>
    <row r="30" spans="1:2" x14ac:dyDescent="0.25">
      <c r="A30">
        <v>1462</v>
      </c>
      <c r="B30" t="s">
        <v>1182</v>
      </c>
    </row>
    <row r="31" spans="1:2" x14ac:dyDescent="0.25">
      <c r="A31">
        <v>773</v>
      </c>
      <c r="B31" t="s">
        <v>1447</v>
      </c>
    </row>
    <row r="32" spans="1:2" x14ac:dyDescent="0.25">
      <c r="A32">
        <v>774</v>
      </c>
      <c r="B32" t="s">
        <v>1448</v>
      </c>
    </row>
    <row r="33" spans="1:2" x14ac:dyDescent="0.25">
      <c r="A33">
        <v>768</v>
      </c>
      <c r="B33" t="s">
        <v>1206</v>
      </c>
    </row>
    <row r="34" spans="1:2" x14ac:dyDescent="0.25">
      <c r="A34">
        <v>1427</v>
      </c>
      <c r="B34" t="s">
        <v>1207</v>
      </c>
    </row>
    <row r="35" spans="1:2" x14ac:dyDescent="0.25">
      <c r="A35">
        <v>2037</v>
      </c>
      <c r="B35" t="s">
        <v>1208</v>
      </c>
    </row>
    <row r="36" spans="1:2" x14ac:dyDescent="0.25">
      <c r="A36">
        <v>2038</v>
      </c>
      <c r="B36" t="s">
        <v>1209</v>
      </c>
    </row>
    <row r="37" spans="1:2" x14ac:dyDescent="0.25">
      <c r="A37">
        <v>2041</v>
      </c>
      <c r="B37" t="s">
        <v>1210</v>
      </c>
    </row>
    <row r="38" spans="1:2" x14ac:dyDescent="0.25">
      <c r="A38">
        <v>1423</v>
      </c>
      <c r="B38" t="s">
        <v>1211</v>
      </c>
    </row>
    <row r="39" spans="1:2" x14ac:dyDescent="0.25">
      <c r="A39">
        <v>1442</v>
      </c>
      <c r="B39" t="s">
        <v>1212</v>
      </c>
    </row>
    <row r="40" spans="1:2" x14ac:dyDescent="0.25">
      <c r="A40">
        <v>1463</v>
      </c>
      <c r="B40" t="s">
        <v>1213</v>
      </c>
    </row>
    <row r="41" spans="1:2" x14ac:dyDescent="0.25">
      <c r="A41">
        <v>776</v>
      </c>
      <c r="B41" t="s">
        <v>1449</v>
      </c>
    </row>
    <row r="42" spans="1:2" x14ac:dyDescent="0.25">
      <c r="A42">
        <v>1432</v>
      </c>
      <c r="B42" t="s">
        <v>1214</v>
      </c>
    </row>
    <row r="43" spans="1:2" x14ac:dyDescent="0.25">
      <c r="A43">
        <v>209</v>
      </c>
      <c r="B43" t="s">
        <v>1215</v>
      </c>
    </row>
    <row r="44" spans="1:2" x14ac:dyDescent="0.25">
      <c r="A44">
        <v>771</v>
      </c>
      <c r="B44" t="s">
        <v>1450</v>
      </c>
    </row>
    <row r="45" spans="1:2" x14ac:dyDescent="0.25">
      <c r="A45">
        <v>2040</v>
      </c>
      <c r="B45" t="s">
        <v>1224</v>
      </c>
    </row>
    <row r="46" spans="1:2" x14ac:dyDescent="0.25">
      <c r="A46">
        <v>777</v>
      </c>
      <c r="B46" t="s">
        <v>1451</v>
      </c>
    </row>
    <row r="47" spans="1:2" x14ac:dyDescent="0.25">
      <c r="A47">
        <v>762</v>
      </c>
      <c r="B47" t="s">
        <v>1452</v>
      </c>
    </row>
    <row r="48" spans="1:2" x14ac:dyDescent="0.25">
      <c r="A48">
        <v>1464</v>
      </c>
      <c r="B48" t="s">
        <v>1453</v>
      </c>
    </row>
    <row r="49" spans="1:2" x14ac:dyDescent="0.25">
      <c r="A49">
        <v>772</v>
      </c>
      <c r="B49" t="s">
        <v>1238</v>
      </c>
    </row>
    <row r="50" spans="1:2" x14ac:dyDescent="0.25">
      <c r="A50">
        <v>121</v>
      </c>
      <c r="B50" t="s">
        <v>1454</v>
      </c>
    </row>
    <row r="51" spans="1:2" x14ac:dyDescent="0.25">
      <c r="A51">
        <v>273</v>
      </c>
      <c r="B51" t="s">
        <v>1455</v>
      </c>
    </row>
    <row r="52" spans="1:2" x14ac:dyDescent="0.25">
      <c r="A52">
        <v>125</v>
      </c>
      <c r="B52" t="s">
        <v>1456</v>
      </c>
    </row>
    <row r="53" spans="1:2" x14ac:dyDescent="0.25">
      <c r="A53">
        <v>1430</v>
      </c>
      <c r="B53" t="s">
        <v>1242</v>
      </c>
    </row>
    <row r="54" spans="1:2" x14ac:dyDescent="0.25">
      <c r="A54">
        <v>1429</v>
      </c>
      <c r="B54" t="s">
        <v>1243</v>
      </c>
    </row>
    <row r="55" spans="1:2" x14ac:dyDescent="0.25">
      <c r="A55">
        <v>1428</v>
      </c>
      <c r="B55" t="s">
        <v>1244</v>
      </c>
    </row>
    <row r="56" spans="1:2" x14ac:dyDescent="0.25">
      <c r="A56">
        <v>2305</v>
      </c>
      <c r="B56" t="s">
        <v>1457</v>
      </c>
    </row>
    <row r="57" spans="1:2" x14ac:dyDescent="0.25">
      <c r="A57">
        <v>1461</v>
      </c>
      <c r="B57" t="s">
        <v>1246</v>
      </c>
    </row>
    <row r="58" spans="1:2" x14ac:dyDescent="0.25">
      <c r="A58">
        <v>2042</v>
      </c>
      <c r="B58" t="s">
        <v>1247</v>
      </c>
    </row>
    <row r="59" spans="1:2" x14ac:dyDescent="0.25">
      <c r="A59">
        <v>767</v>
      </c>
      <c r="B59" t="s">
        <v>1248</v>
      </c>
    </row>
    <row r="60" spans="1:2" x14ac:dyDescent="0.25">
      <c r="A60">
        <v>1426</v>
      </c>
      <c r="B60" t="s">
        <v>1249</v>
      </c>
    </row>
    <row r="61" spans="1:2" x14ac:dyDescent="0.25">
      <c r="A61">
        <v>770</v>
      </c>
      <c r="B61" t="s">
        <v>1250</v>
      </c>
    </row>
    <row r="62" spans="1:2" x14ac:dyDescent="0.25">
      <c r="A62">
        <v>2286</v>
      </c>
      <c r="B62" t="s">
        <v>1458</v>
      </c>
    </row>
    <row r="63" spans="1:2" x14ac:dyDescent="0.25">
      <c r="A63">
        <v>1421</v>
      </c>
      <c r="B63" t="s">
        <v>1251</v>
      </c>
    </row>
    <row r="64" spans="1:2" x14ac:dyDescent="0.25">
      <c r="A64">
        <v>208</v>
      </c>
      <c r="B64" t="s">
        <v>1459</v>
      </c>
    </row>
    <row r="65" spans="1:2" x14ac:dyDescent="0.25">
      <c r="A65">
        <v>775</v>
      </c>
      <c r="B65" t="s">
        <v>1252</v>
      </c>
    </row>
    <row r="66" spans="1:2" x14ac:dyDescent="0.25">
      <c r="A66">
        <v>1466</v>
      </c>
      <c r="B66" t="s">
        <v>1257</v>
      </c>
    </row>
    <row r="67" spans="1:2" x14ac:dyDescent="0.25">
      <c r="A67">
        <v>115</v>
      </c>
      <c r="B67" t="s">
        <v>1460</v>
      </c>
    </row>
    <row r="68" spans="1:2" x14ac:dyDescent="0.25">
      <c r="A68">
        <v>210</v>
      </c>
      <c r="B68" t="s">
        <v>1461</v>
      </c>
    </row>
    <row r="69" spans="1:2" x14ac:dyDescent="0.25">
      <c r="A69">
        <v>1918</v>
      </c>
      <c r="B69" t="s">
        <v>1462</v>
      </c>
    </row>
    <row r="70" spans="1:2" x14ac:dyDescent="0.25">
      <c r="A70">
        <v>1108</v>
      </c>
      <c r="B70" t="s">
        <v>1269</v>
      </c>
    </row>
    <row r="71" spans="1:2" x14ac:dyDescent="0.25">
      <c r="A71">
        <v>1811</v>
      </c>
      <c r="B71" t="s">
        <v>1270</v>
      </c>
    </row>
    <row r="72" spans="1:2" x14ac:dyDescent="0.25">
      <c r="A72">
        <v>2647</v>
      </c>
      <c r="B72" t="s">
        <v>1463</v>
      </c>
    </row>
    <row r="73" spans="1:2" x14ac:dyDescent="0.25">
      <c r="A73">
        <v>274</v>
      </c>
      <c r="B73" t="s">
        <v>1464</v>
      </c>
    </row>
    <row r="74" spans="1:2" x14ac:dyDescent="0.25">
      <c r="A74">
        <v>764</v>
      </c>
      <c r="B74" t="s">
        <v>1306</v>
      </c>
    </row>
    <row r="75" spans="1:2" x14ac:dyDescent="0.25">
      <c r="A75">
        <v>2727</v>
      </c>
      <c r="B75" t="s">
        <v>1465</v>
      </c>
    </row>
    <row r="76" spans="1:2" x14ac:dyDescent="0.25">
      <c r="A76">
        <v>2039</v>
      </c>
      <c r="B76" t="s">
        <v>1311</v>
      </c>
    </row>
    <row r="77" spans="1:2" x14ac:dyDescent="0.25">
      <c r="A77">
        <v>1441</v>
      </c>
      <c r="B77" t="s">
        <v>1315</v>
      </c>
    </row>
    <row r="78" spans="1:2" x14ac:dyDescent="0.25">
      <c r="A78">
        <v>1424</v>
      </c>
      <c r="B78" t="s">
        <v>1316</v>
      </c>
    </row>
    <row r="79" spans="1:2" x14ac:dyDescent="0.25">
      <c r="A79">
        <v>275</v>
      </c>
      <c r="B79" t="s">
        <v>1466</v>
      </c>
    </row>
    <row r="80" spans="1:2" x14ac:dyDescent="0.25">
      <c r="A80">
        <v>276</v>
      </c>
      <c r="B80" t="s">
        <v>1467</v>
      </c>
    </row>
  </sheetData>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2" sqref="C2:C3"/>
    </sheetView>
  </sheetViews>
  <sheetFormatPr defaultRowHeight="15" x14ac:dyDescent="0.25"/>
  <cols>
    <col min="1" max="1" width="26.42578125" bestFit="1" customWidth="1"/>
    <col min="2" max="2" width="19.85546875" bestFit="1" customWidth="1"/>
    <col min="3" max="3" width="23.7109375" customWidth="1"/>
  </cols>
  <sheetData>
    <row r="1" spans="1:3" x14ac:dyDescent="0.25">
      <c r="A1" t="s">
        <v>431</v>
      </c>
      <c r="B1" t="s">
        <v>432</v>
      </c>
      <c r="C1" t="s">
        <v>1714</v>
      </c>
    </row>
    <row r="2" spans="1:3" x14ac:dyDescent="0.25">
      <c r="A2" t="s">
        <v>1715</v>
      </c>
      <c r="B2" t="s">
        <v>1715</v>
      </c>
      <c r="C2" t="str">
        <f>CONCATENATE("INSERT INTO CCD_SVY_TYPES (SVY_TYPE_NAME) VALUES ('", SUBSTITUTE(B2, "'", "''"), "');")</f>
        <v>INSERT INTO CCD_SVY_TYPES (SVY_TYPE_NAME) VALUES ('NMFS Survey');</v>
      </c>
    </row>
    <row r="3" spans="1:3" x14ac:dyDescent="0.25">
      <c r="A3" t="s">
        <v>1716</v>
      </c>
      <c r="B3" t="s">
        <v>1716</v>
      </c>
      <c r="C3" t="str">
        <f>CONCATENATE("INSERT INTO CCD_SVY_TYPES (SVY_TYPE_NAME) VALUES ('", SUBSTITUTE(B3, "'", "''"), "');")</f>
        <v>INSERT INTO CCD_SVY_TYPES (SVY_TYPE_NAME) VALUES ('NMFS Partner Survey');</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49"/>
  <sheetViews>
    <sheetView topLeftCell="A210" workbookViewId="0">
      <selection activeCell="G2" sqref="G2:G249"/>
    </sheetView>
  </sheetViews>
  <sheetFormatPr defaultRowHeight="15" x14ac:dyDescent="0.25"/>
  <cols>
    <col min="2" max="2" width="24.42578125" bestFit="1" customWidth="1"/>
    <col min="3" max="3" width="24.42578125" customWidth="1"/>
    <col min="4" max="4" width="19.42578125" bestFit="1" customWidth="1"/>
  </cols>
  <sheetData>
    <row r="1" spans="1:21" x14ac:dyDescent="0.25">
      <c r="A1" t="s">
        <v>431</v>
      </c>
      <c r="B1" t="s">
        <v>432</v>
      </c>
      <c r="C1" t="s">
        <v>1032</v>
      </c>
      <c r="D1" t="s">
        <v>1852</v>
      </c>
      <c r="E1" t="s">
        <v>1714</v>
      </c>
      <c r="F1" t="s">
        <v>1856</v>
      </c>
      <c r="G1" t="s">
        <v>1857</v>
      </c>
      <c r="S1" t="s">
        <v>431</v>
      </c>
      <c r="T1" t="s">
        <v>1854</v>
      </c>
      <c r="U1" t="s">
        <v>1855</v>
      </c>
    </row>
    <row r="2" spans="1:21" x14ac:dyDescent="0.25">
      <c r="A2">
        <v>2137</v>
      </c>
      <c r="B2" t="s">
        <v>1468</v>
      </c>
      <c r="D2" t="str">
        <f>IF(ISNA(F2), "N", "Y")</f>
        <v>N</v>
      </c>
      <c r="E2" t="str">
        <f>CONCATENATE("INSERT INTO CCD_VESSELS (VESSEL_NAME, FINSS_ID, VESSEL_DESC, APP_SHOW_OPT_YN) VALUES ('", SUBSTITUTE(B2, "'", "''"), "', ", IF(ISBLANK(A2), "NULL", A2), ", '", SUBSTITUTE(C2, "'", "''"), "', '", D2, "');")</f>
        <v>INSERT INTO CCD_VESSELS (VESSEL_NAME, FINSS_ID, VESSEL_DESC, APP_SHOW_OPT_YN) VALUES ('A. E. Verrill', 2137, '', 'N');</v>
      </c>
      <c r="F2" t="e">
        <f>VLOOKUP(B2, $T$2:$U$53, 1, FALSE)</f>
        <v>#N/A</v>
      </c>
      <c r="G2" t="str">
        <f>CONCATENATE("UPDATE CCD_VESSELS SET APP_SHOW_OPT_YN = '", D2, "' where VESSEL_NAME = '", SUBSTITUTE(B2, "'", "''"), "';")</f>
        <v>UPDATE CCD_VESSELS SET APP_SHOW_OPT_YN = 'N' where VESSEL_NAME = 'A. E. Verrill';</v>
      </c>
      <c r="S2">
        <v>1657</v>
      </c>
      <c r="T2" t="s">
        <v>4</v>
      </c>
      <c r="U2">
        <v>2179</v>
      </c>
    </row>
    <row r="3" spans="1:21" x14ac:dyDescent="0.25">
      <c r="A3">
        <v>2001</v>
      </c>
      <c r="B3" t="s">
        <v>1469</v>
      </c>
      <c r="D3" t="str">
        <f t="shared" ref="D3:D66" si="0">IF(ISNA(F3), "N", "Y")</f>
        <v>N</v>
      </c>
      <c r="E3" t="str">
        <f t="shared" ref="E3:E66" si="1">CONCATENATE("INSERT INTO CCD_VESSELS (VESSEL_NAME, FINSS_ID, VESSEL_DESC, APP_SHOW_OPT_YN) VALUES ('", SUBSTITUTE(B3, "'", "''"), "', ", IF(ISBLANK(A3), "NULL", A3), ", '", SUBSTITUTE(C3, "'", "''"), "', '", D3, "');")</f>
        <v>INSERT INTO CCD_VESSELS (VESSEL_NAME, FINSS_ID, VESSEL_DESC, APP_SHOW_OPT_YN) VALUES ('Acadiana', 2001, '', 'N');</v>
      </c>
      <c r="F3" t="e">
        <f t="shared" ref="F3:F66" si="2">VLOOKUP(B3, $T$2:$U$53, 1, FALSE)</f>
        <v>#N/A</v>
      </c>
      <c r="G3" t="str">
        <f t="shared" ref="G3:G66" si="3">CONCATENATE("UPDATE CCD_VESSELS SET APP_SHOW_OPT_YN = '", D3, "' where VESSEL_NAME = '", SUBSTITUTE(B3, "'", "''"), "';")</f>
        <v>UPDATE CCD_VESSELS SET APP_SHOW_OPT_YN = 'N' where VESSEL_NAME = 'Acadiana';</v>
      </c>
      <c r="S3">
        <v>1727</v>
      </c>
      <c r="T3" t="s">
        <v>33</v>
      </c>
      <c r="U3">
        <v>2184</v>
      </c>
    </row>
    <row r="4" spans="1:21" x14ac:dyDescent="0.25">
      <c r="A4">
        <v>2110</v>
      </c>
      <c r="B4" t="s">
        <v>1470</v>
      </c>
      <c r="D4" t="str">
        <f t="shared" si="0"/>
        <v>N</v>
      </c>
      <c r="E4" t="str">
        <f t="shared" si="1"/>
        <v>INSERT INTO CCD_VESSELS (VESSEL_NAME, FINSS_ID, VESSEL_DESC, APP_SHOW_OPT_YN) VALUES ('Achilles inflatable (F1821)', 2110, '', 'N');</v>
      </c>
      <c r="F4" t="e">
        <f t="shared" si="2"/>
        <v>#N/A</v>
      </c>
      <c r="G4" t="str">
        <f t="shared" si="3"/>
        <v>UPDATE CCD_VESSELS SET APP_SHOW_OPT_YN = 'N' where VESSEL_NAME = 'Achilles inflatable (F1821)';</v>
      </c>
      <c r="S4">
        <v>1754</v>
      </c>
      <c r="T4" t="s">
        <v>341</v>
      </c>
      <c r="U4">
        <v>2186</v>
      </c>
    </row>
    <row r="5" spans="1:21" x14ac:dyDescent="0.25">
      <c r="A5">
        <v>2081</v>
      </c>
      <c r="B5" t="s">
        <v>1471</v>
      </c>
      <c r="D5" t="str">
        <f t="shared" si="0"/>
        <v>N</v>
      </c>
      <c r="E5" t="str">
        <f t="shared" si="1"/>
        <v>INSERT INTO CCD_VESSELS (VESSEL_NAME, FINSS_ID, VESSEL_DESC, APP_SHOW_OPT_YN) VALUES ('Aggressor', 2081, '', 'N');</v>
      </c>
      <c r="F5" t="e">
        <f t="shared" si="2"/>
        <v>#N/A</v>
      </c>
      <c r="G5" t="str">
        <f t="shared" si="3"/>
        <v>UPDATE CCD_VESSELS SET APP_SHOW_OPT_YN = 'N' where VESSEL_NAME = 'Aggressor';</v>
      </c>
      <c r="S5">
        <v>1808</v>
      </c>
      <c r="T5" t="s">
        <v>79</v>
      </c>
    </row>
    <row r="6" spans="1:21" x14ac:dyDescent="0.25">
      <c r="A6">
        <v>2200</v>
      </c>
      <c r="B6" t="s">
        <v>1472</v>
      </c>
      <c r="D6" t="str">
        <f t="shared" si="0"/>
        <v>N</v>
      </c>
      <c r="E6" t="str">
        <f t="shared" si="1"/>
        <v>INSERT INTO CCD_VESSELS (VESSEL_NAME, FINSS_ID, VESSEL_DESC, APP_SHOW_OPT_YN) VALUES ('Ahi', 2200, '', 'N');</v>
      </c>
      <c r="F6" t="e">
        <f t="shared" si="2"/>
        <v>#N/A</v>
      </c>
      <c r="G6" t="str">
        <f t="shared" si="3"/>
        <v>UPDATE CCD_VESSELS SET APP_SHOW_OPT_YN = 'N' where VESSEL_NAME = 'Ahi';</v>
      </c>
    </row>
    <row r="7" spans="1:21" x14ac:dyDescent="0.25">
      <c r="A7">
        <v>2002</v>
      </c>
      <c r="B7" t="s">
        <v>1473</v>
      </c>
      <c r="D7" t="str">
        <f t="shared" si="0"/>
        <v>N</v>
      </c>
      <c r="E7" t="str">
        <f t="shared" si="1"/>
        <v>INSERT INTO CCD_VESSELS (VESSEL_NAME, FINSS_ID, VESSEL_DESC, APP_SHOW_OPT_YN) VALUES ('Alabama Discovery', 2002, '', 'N');</v>
      </c>
      <c r="F7" t="e">
        <f t="shared" si="2"/>
        <v>#N/A</v>
      </c>
      <c r="G7" t="str">
        <f t="shared" si="3"/>
        <v>UPDATE CCD_VESSELS SET APP_SHOW_OPT_YN = 'N' where VESSEL_NAME = 'Alabama Discovery';</v>
      </c>
    </row>
    <row r="8" spans="1:21" x14ac:dyDescent="0.25">
      <c r="A8">
        <v>2035</v>
      </c>
      <c r="B8" t="s">
        <v>1474</v>
      </c>
      <c r="D8" t="str">
        <f t="shared" si="0"/>
        <v>N</v>
      </c>
      <c r="E8" t="str">
        <f t="shared" si="1"/>
        <v>INSERT INTO CCD_VESSELS (VESSEL_NAME, FINSS_ID, VESSEL_DESC, APP_SHOW_OPT_YN) VALUES ('Alaska Adventurer', 2035, '', 'N');</v>
      </c>
      <c r="F8" t="e">
        <f t="shared" si="2"/>
        <v>#N/A</v>
      </c>
      <c r="G8" t="str">
        <f t="shared" si="3"/>
        <v>UPDATE CCD_VESSELS SET APP_SHOW_OPT_YN = 'N' where VESSEL_NAME = 'Alaska Adventurer';</v>
      </c>
    </row>
    <row r="9" spans="1:21" x14ac:dyDescent="0.25">
      <c r="A9">
        <v>2285</v>
      </c>
      <c r="B9" t="s">
        <v>1475</v>
      </c>
      <c r="D9" t="str">
        <f t="shared" si="0"/>
        <v>N</v>
      </c>
      <c r="E9" t="str">
        <f t="shared" si="1"/>
        <v>INSERT INTO CCD_VESSELS (VESSEL_NAME, FINSS_ID, VESSEL_DESC, APP_SHOW_OPT_YN) VALUES ('Alaska Endeavor', 2285, '', 'N');</v>
      </c>
      <c r="F9" t="e">
        <f t="shared" si="2"/>
        <v>#N/A</v>
      </c>
      <c r="G9" t="str">
        <f t="shared" si="3"/>
        <v>UPDATE CCD_VESSELS SET APP_SHOW_OPT_YN = 'N' where VESSEL_NAME = 'Alaska Endeavor';</v>
      </c>
    </row>
    <row r="10" spans="1:21" x14ac:dyDescent="0.25">
      <c r="A10">
        <v>2036</v>
      </c>
      <c r="B10" t="s">
        <v>1476</v>
      </c>
      <c r="D10" t="str">
        <f t="shared" si="0"/>
        <v>N</v>
      </c>
      <c r="E10" t="str">
        <f t="shared" si="1"/>
        <v>INSERT INTO CCD_VESSELS (VESSEL_NAME, FINSS_ID, VESSEL_DESC, APP_SHOW_OPT_YN) VALUES ('Alaska Knight', 2036, '', 'N');</v>
      </c>
      <c r="F10" t="e">
        <f t="shared" si="2"/>
        <v>#N/A</v>
      </c>
      <c r="G10" t="str">
        <f t="shared" si="3"/>
        <v>UPDATE CCD_VESSELS SET APP_SHOW_OPT_YN = 'N' where VESSEL_NAME = 'Alaska Knight';</v>
      </c>
    </row>
    <row r="11" spans="1:21" x14ac:dyDescent="0.25">
      <c r="A11">
        <v>2037</v>
      </c>
      <c r="B11" t="s">
        <v>1477</v>
      </c>
      <c r="D11" t="str">
        <f t="shared" si="0"/>
        <v>N</v>
      </c>
      <c r="E11" t="str">
        <f t="shared" si="1"/>
        <v>INSERT INTO CCD_VESSELS (VESSEL_NAME, FINSS_ID, VESSEL_DESC, APP_SHOW_OPT_YN) VALUES ('Alaska Provider', 2037, '', 'N');</v>
      </c>
      <c r="F11" t="e">
        <f t="shared" si="2"/>
        <v>#N/A</v>
      </c>
      <c r="G11" t="str">
        <f t="shared" si="3"/>
        <v>UPDATE CCD_VESSELS SET APP_SHOW_OPT_YN = 'N' where VESSEL_NAME = 'Alaska Provider';</v>
      </c>
    </row>
    <row r="12" spans="1:21" x14ac:dyDescent="0.25">
      <c r="A12">
        <v>2038</v>
      </c>
      <c r="B12" t="s">
        <v>1478</v>
      </c>
      <c r="D12" t="str">
        <f t="shared" si="0"/>
        <v>N</v>
      </c>
      <c r="E12" t="str">
        <f t="shared" si="1"/>
        <v>INSERT INTO CCD_VESSELS (VESSEL_NAME, FINSS_ID, VESSEL_DESC, APP_SHOW_OPT_YN) VALUES ('Alaskan', 2038, '', 'N');</v>
      </c>
      <c r="F12" t="e">
        <f t="shared" si="2"/>
        <v>#N/A</v>
      </c>
      <c r="G12" t="str">
        <f t="shared" si="3"/>
        <v>UPDATE CCD_VESSELS SET APP_SHOW_OPT_YN = 'N' where VESSEL_NAME = 'Alaskan';</v>
      </c>
    </row>
    <row r="13" spans="1:21" x14ac:dyDescent="0.25">
      <c r="A13">
        <v>2039</v>
      </c>
      <c r="B13" t="s">
        <v>1479</v>
      </c>
      <c r="D13" t="str">
        <f t="shared" si="0"/>
        <v>N</v>
      </c>
      <c r="E13" t="str">
        <f t="shared" si="1"/>
        <v>INSERT INTO CCD_VESSELS (VESSEL_NAME, FINSS_ID, VESSEL_DESC, APP_SHOW_OPT_YN) VALUES ('Alaskan Enterprise', 2039, '', 'N');</v>
      </c>
      <c r="F13" t="e">
        <f t="shared" si="2"/>
        <v>#N/A</v>
      </c>
      <c r="G13" t="str">
        <f t="shared" si="3"/>
        <v>UPDATE CCD_VESSELS SET APP_SHOW_OPT_YN = 'N' where VESSEL_NAME = 'Alaskan Enterprise';</v>
      </c>
    </row>
    <row r="14" spans="1:21" x14ac:dyDescent="0.25">
      <c r="A14">
        <v>2040</v>
      </c>
      <c r="B14" t="s">
        <v>1480</v>
      </c>
      <c r="D14" t="str">
        <f t="shared" si="0"/>
        <v>N</v>
      </c>
      <c r="E14" t="str">
        <f t="shared" si="1"/>
        <v>INSERT INTO CCD_VESSELS (VESSEL_NAME, FINSS_ID, VESSEL_DESC, APP_SHOW_OPT_YN) VALUES ('Alaskan Leader', 2040, '', 'N');</v>
      </c>
      <c r="F14" t="e">
        <f t="shared" si="2"/>
        <v>#N/A</v>
      </c>
      <c r="G14" t="str">
        <f t="shared" si="3"/>
        <v>UPDATE CCD_VESSELS SET APP_SHOW_OPT_YN = 'N' where VESSEL_NAME = 'Alaskan Leader';</v>
      </c>
    </row>
    <row r="15" spans="1:21" x14ac:dyDescent="0.25">
      <c r="A15">
        <v>2041</v>
      </c>
      <c r="B15" t="s">
        <v>1481</v>
      </c>
      <c r="D15" t="str">
        <f t="shared" si="0"/>
        <v>N</v>
      </c>
      <c r="E15" t="str">
        <f t="shared" si="1"/>
        <v>INSERT INTO CCD_VESSELS (VESSEL_NAME, FINSS_ID, VESSEL_DESC, APP_SHOW_OPT_YN) VALUES ('Alaskan Legend', 2041, '', 'N');</v>
      </c>
      <c r="F15" t="e">
        <f t="shared" si="2"/>
        <v>#N/A</v>
      </c>
      <c r="G15" t="str">
        <f t="shared" si="3"/>
        <v>UPDATE CCD_VESSELS SET APP_SHOW_OPT_YN = 'N' where VESSEL_NAME = 'Alaskan Legend';</v>
      </c>
    </row>
    <row r="16" spans="1:21" x14ac:dyDescent="0.25">
      <c r="A16">
        <v>2172</v>
      </c>
      <c r="B16" t="s">
        <v>1482</v>
      </c>
      <c r="D16" t="str">
        <f t="shared" si="0"/>
        <v>N</v>
      </c>
      <c r="E16" t="str">
        <f t="shared" si="1"/>
        <v>INSERT INTO CCD_VESSELS (VESSEL_NAME, FINSS_ID, VESSEL_DESC, APP_SHOW_OPT_YN) VALUES ('Albatross IV', 2172, '', 'N');</v>
      </c>
      <c r="F16" t="e">
        <f t="shared" si="2"/>
        <v>#N/A</v>
      </c>
      <c r="G16" t="str">
        <f t="shared" si="3"/>
        <v>UPDATE CCD_VESSELS SET APP_SHOW_OPT_YN = 'N' where VESSEL_NAME = 'Albatross IV';</v>
      </c>
    </row>
    <row r="17" spans="1:7" x14ac:dyDescent="0.25">
      <c r="A17">
        <v>2042</v>
      </c>
      <c r="B17" t="s">
        <v>1483</v>
      </c>
      <c r="D17" t="str">
        <f t="shared" si="0"/>
        <v>N</v>
      </c>
      <c r="E17" t="str">
        <f t="shared" si="1"/>
        <v>INSERT INTO CCD_VESSELS (VESSEL_NAME, FINSS_ID, VESSEL_DESC, APP_SHOW_OPT_YN) VALUES ('Aldebaran', 2042, '', 'N');</v>
      </c>
      <c r="F17" t="e">
        <f t="shared" si="2"/>
        <v>#N/A</v>
      </c>
      <c r="G17" t="str">
        <f t="shared" si="3"/>
        <v>UPDATE CCD_VESSELS SET APP_SHOW_OPT_YN = 'N' where VESSEL_NAME = 'Aldebaran';</v>
      </c>
    </row>
    <row r="18" spans="1:7" x14ac:dyDescent="0.25">
      <c r="A18">
        <v>2201</v>
      </c>
      <c r="B18" t="s">
        <v>1484</v>
      </c>
      <c r="D18" t="str">
        <f t="shared" si="0"/>
        <v>N</v>
      </c>
      <c r="E18" t="str">
        <f t="shared" si="1"/>
        <v>INSERT INTO CCD_VESSELS (VESSEL_NAME, FINSS_ID, VESSEL_DESC, APP_SHOW_OPT_YN) VALUES ('Aldo Leopold', 2201, '', 'N');</v>
      </c>
      <c r="F18" t="e">
        <f t="shared" si="2"/>
        <v>#N/A</v>
      </c>
      <c r="G18" t="str">
        <f t="shared" si="3"/>
        <v>UPDATE CCD_VESSELS SET APP_SHOW_OPT_YN = 'N' where VESSEL_NAME = 'Aldo Leopold';</v>
      </c>
    </row>
    <row r="19" spans="1:7" x14ac:dyDescent="0.25">
      <c r="A19">
        <v>2043</v>
      </c>
      <c r="B19" t="s">
        <v>1485</v>
      </c>
      <c r="D19" t="str">
        <f t="shared" si="0"/>
        <v>N</v>
      </c>
      <c r="E19" t="str">
        <f t="shared" si="1"/>
        <v>INSERT INTO CCD_VESSELS (VESSEL_NAME, FINSS_ID, VESSEL_DESC, APP_SHOW_OPT_YN) VALUES ('Aleutian Mariner', 2043, '', 'N');</v>
      </c>
      <c r="F19" t="e">
        <f t="shared" si="2"/>
        <v>#N/A</v>
      </c>
      <c r="G19" t="str">
        <f t="shared" si="3"/>
        <v>UPDATE CCD_VESSELS SET APP_SHOW_OPT_YN = 'N' where VESSEL_NAME = 'Aleutian Mariner';</v>
      </c>
    </row>
    <row r="20" spans="1:7" x14ac:dyDescent="0.25">
      <c r="A20">
        <v>2138</v>
      </c>
      <c r="B20" t="s">
        <v>1486</v>
      </c>
      <c r="D20" t="str">
        <f t="shared" si="0"/>
        <v>N</v>
      </c>
      <c r="E20" t="str">
        <f t="shared" si="1"/>
        <v>INSERT INTO CCD_VESSELS (VESSEL_NAME, FINSS_ID, VESSEL_DESC, APP_SHOW_OPT_YN) VALUES ('Alexis M', 2138, '', 'N');</v>
      </c>
      <c r="F20" t="e">
        <f t="shared" si="2"/>
        <v>#N/A</v>
      </c>
      <c r="G20" t="str">
        <f t="shared" si="3"/>
        <v>UPDATE CCD_VESSELS SET APP_SHOW_OPT_YN = 'N' where VESSEL_NAME = 'Alexis M';</v>
      </c>
    </row>
    <row r="21" spans="1:7" x14ac:dyDescent="0.25">
      <c r="A21">
        <v>2044</v>
      </c>
      <c r="B21" t="s">
        <v>1487</v>
      </c>
      <c r="D21" t="str">
        <f t="shared" si="0"/>
        <v>N</v>
      </c>
      <c r="E21" t="str">
        <f t="shared" si="1"/>
        <v>INSERT INTO CCD_VESSELS (VESSEL_NAME, FINSS_ID, VESSEL_DESC, APP_SHOW_OPT_YN) VALUES ('Alykrie', 2044, '', 'N');</v>
      </c>
      <c r="F21" t="e">
        <f t="shared" si="2"/>
        <v>#N/A</v>
      </c>
      <c r="G21" t="str">
        <f t="shared" si="3"/>
        <v>UPDATE CCD_VESSELS SET APP_SHOW_OPT_YN = 'N' where VESSEL_NAME = 'Alykrie';</v>
      </c>
    </row>
    <row r="22" spans="1:7" x14ac:dyDescent="0.25">
      <c r="A22">
        <v>2281</v>
      </c>
      <c r="B22" t="s">
        <v>1488</v>
      </c>
      <c r="D22" t="str">
        <f t="shared" si="0"/>
        <v>N</v>
      </c>
      <c r="E22" t="str">
        <f t="shared" si="1"/>
        <v>INSERT INTO CCD_VESSELS (VESSEL_NAME, FINSS_ID, VESSEL_DESC, APP_SHOW_OPT_YN) VALUES ('Anchor Point', 2281, '', 'N');</v>
      </c>
      <c r="F22" t="e">
        <f t="shared" si="2"/>
        <v>#N/A</v>
      </c>
      <c r="G22" t="str">
        <f t="shared" si="3"/>
        <v>UPDATE CCD_VESSELS SET APP_SHOW_OPT_YN = 'N' where VESSEL_NAME = 'Anchor Point';</v>
      </c>
    </row>
    <row r="23" spans="1:7" x14ac:dyDescent="0.25">
      <c r="A23">
        <v>2202</v>
      </c>
      <c r="B23" t="s">
        <v>1489</v>
      </c>
      <c r="D23" t="str">
        <f t="shared" si="0"/>
        <v>N</v>
      </c>
      <c r="E23" t="str">
        <f t="shared" si="1"/>
        <v>INSERT INTO CCD_VESSELS (VESSEL_NAME, FINSS_ID, VESSEL_DESC, APP_SHOW_OPT_YN) VALUES ('Anna Maria', 2202, '', 'N');</v>
      </c>
      <c r="F23" t="e">
        <f t="shared" si="2"/>
        <v>#N/A</v>
      </c>
      <c r="G23" t="str">
        <f t="shared" si="3"/>
        <v>UPDATE CCD_VESSELS SET APP_SHOW_OPT_YN = 'N' where VESSEL_NAME = 'Anna Maria';</v>
      </c>
    </row>
    <row r="24" spans="1:7" x14ac:dyDescent="0.25">
      <c r="A24">
        <v>2280</v>
      </c>
      <c r="B24" t="s">
        <v>1490</v>
      </c>
      <c r="D24" t="str">
        <f t="shared" si="0"/>
        <v>N</v>
      </c>
      <c r="E24" t="str">
        <f t="shared" si="1"/>
        <v>INSERT INTO CCD_VESSELS (VESSEL_NAME, FINSS_ID, VESSEL_DESC, APP_SHOW_OPT_YN) VALUES ('Annika Marie', 2280, '', 'N');</v>
      </c>
      <c r="F24" t="e">
        <f t="shared" si="2"/>
        <v>#N/A</v>
      </c>
      <c r="G24" t="str">
        <f t="shared" si="3"/>
        <v>UPDATE CCD_VESSELS SET APP_SHOW_OPT_YN = 'N' where VESSEL_NAME = 'Annika Marie';</v>
      </c>
    </row>
    <row r="25" spans="1:7" x14ac:dyDescent="0.25">
      <c r="A25">
        <v>2045</v>
      </c>
      <c r="B25" t="s">
        <v>1491</v>
      </c>
      <c r="D25" t="str">
        <f t="shared" si="0"/>
        <v>N</v>
      </c>
      <c r="E25" t="str">
        <f t="shared" si="1"/>
        <v>INSERT INTO CCD_VESSELS (VESSEL_NAME, FINSS_ID, VESSEL_DESC, APP_SHOW_OPT_YN) VALUES ('Antares', 2045, '', 'N');</v>
      </c>
      <c r="F25" t="e">
        <f t="shared" si="2"/>
        <v>#N/A</v>
      </c>
      <c r="G25" t="str">
        <f t="shared" si="3"/>
        <v>UPDATE CCD_VESSELS SET APP_SHOW_OPT_YN = 'N' where VESSEL_NAME = 'Antares';</v>
      </c>
    </row>
    <row r="26" spans="1:7" x14ac:dyDescent="0.25">
      <c r="A26">
        <v>2003</v>
      </c>
      <c r="B26" t="s">
        <v>1492</v>
      </c>
      <c r="D26" t="str">
        <f t="shared" si="0"/>
        <v>N</v>
      </c>
      <c r="E26" t="str">
        <f t="shared" si="1"/>
        <v>INSERT INTO CCD_VESSELS (VESSEL_NAME, FINSS_ID, VESSEL_DESC, APP_SHOW_OPT_YN) VALUES ('Apalachee', 2003, '', 'N');</v>
      </c>
      <c r="F26" t="e">
        <f t="shared" si="2"/>
        <v>#N/A</v>
      </c>
      <c r="G26" t="str">
        <f t="shared" si="3"/>
        <v>UPDATE CCD_VESSELS SET APP_SHOW_OPT_YN = 'N' where VESSEL_NAME = 'Apalachee';</v>
      </c>
    </row>
    <row r="27" spans="1:7" x14ac:dyDescent="0.25">
      <c r="A27">
        <v>2046</v>
      </c>
      <c r="B27" t="s">
        <v>1493</v>
      </c>
      <c r="D27" t="str">
        <f t="shared" si="0"/>
        <v>N</v>
      </c>
      <c r="E27" t="str">
        <f t="shared" si="1"/>
        <v>INSERT INTO CCD_VESSELS (VESSEL_NAME, FINSS_ID, VESSEL_DESC, APP_SHOW_OPT_YN) VALUES ('Aquila', 2046, '', 'N');</v>
      </c>
      <c r="F27" t="e">
        <f t="shared" si="2"/>
        <v>#N/A</v>
      </c>
      <c r="G27" t="str">
        <f t="shared" si="3"/>
        <v>UPDATE CCD_VESSELS SET APP_SHOW_OPT_YN = 'N' where VESSEL_NAME = 'Aquila';</v>
      </c>
    </row>
    <row r="28" spans="1:7" x14ac:dyDescent="0.25">
      <c r="A28">
        <v>2047</v>
      </c>
      <c r="B28" t="s">
        <v>1494</v>
      </c>
      <c r="D28" t="str">
        <f t="shared" si="0"/>
        <v>N</v>
      </c>
      <c r="E28" t="str">
        <f t="shared" si="1"/>
        <v>INSERT INTO CCD_VESSELS (VESSEL_NAME, FINSS_ID, VESSEL_DESC, APP_SHOW_OPT_YN) VALUES ('Arcturus', 2047, '', 'N');</v>
      </c>
      <c r="F28" t="e">
        <f t="shared" si="2"/>
        <v>#N/A</v>
      </c>
      <c r="G28" t="str">
        <f t="shared" si="3"/>
        <v>UPDATE CCD_VESSELS SET APP_SHOW_OPT_YN = 'N' where VESSEL_NAME = 'Arcturus';</v>
      </c>
    </row>
    <row r="29" spans="1:7" x14ac:dyDescent="0.25">
      <c r="A29">
        <v>2048</v>
      </c>
      <c r="B29" t="s">
        <v>1495</v>
      </c>
      <c r="D29" t="str">
        <f t="shared" si="0"/>
        <v>N</v>
      </c>
      <c r="E29" t="str">
        <f t="shared" si="1"/>
        <v>INSERT INTO CCD_VESSELS (VESSEL_NAME, FINSS_ID, VESSEL_DESC, APP_SHOW_OPT_YN) VALUES ('Artemus', 2048, '', 'N');</v>
      </c>
      <c r="F29" t="e">
        <f t="shared" si="2"/>
        <v>#N/A</v>
      </c>
      <c r="G29" t="str">
        <f t="shared" si="3"/>
        <v>UPDATE CCD_VESSELS SET APP_SHOW_OPT_YN = 'N' where VESSEL_NAME = 'Artemus';</v>
      </c>
    </row>
    <row r="30" spans="1:7" x14ac:dyDescent="0.25">
      <c r="A30">
        <v>2187</v>
      </c>
      <c r="B30" t="s">
        <v>1496</v>
      </c>
      <c r="D30" t="str">
        <f t="shared" si="0"/>
        <v>N</v>
      </c>
      <c r="E30" t="str">
        <f t="shared" si="1"/>
        <v>INSERT INTO CCD_VESSELS (VESSEL_NAME, FINSS_ID, VESSEL_DESC, APP_SHOW_OPT_YN) VALUES ('Atlantis', 2187, '', 'N');</v>
      </c>
      <c r="F30" t="e">
        <f t="shared" si="2"/>
        <v>#N/A</v>
      </c>
      <c r="G30" t="str">
        <f t="shared" si="3"/>
        <v>UPDATE CCD_VESSELS SET APP_SHOW_OPT_YN = 'N' where VESSEL_NAME = 'Atlantis';</v>
      </c>
    </row>
    <row r="31" spans="1:7" x14ac:dyDescent="0.25">
      <c r="A31">
        <v>2049</v>
      </c>
      <c r="B31" t="s">
        <v>1497</v>
      </c>
      <c r="D31" t="str">
        <f t="shared" si="0"/>
        <v>N</v>
      </c>
      <c r="E31" t="str">
        <f t="shared" si="1"/>
        <v>INSERT INTO CCD_VESSELS (VESSEL_NAME, FINSS_ID, VESSEL_DESC, APP_SHOW_OPT_YN) VALUES ('Auklet', 2049, '', 'N');</v>
      </c>
      <c r="F31" t="e">
        <f t="shared" si="2"/>
        <v>#N/A</v>
      </c>
      <c r="G31" t="str">
        <f t="shared" si="3"/>
        <v>UPDATE CCD_VESSELS SET APP_SHOW_OPT_YN = 'N' where VESSEL_NAME = 'Auklet';</v>
      </c>
    </row>
    <row r="32" spans="1:7" x14ac:dyDescent="0.25">
      <c r="A32">
        <v>2203</v>
      </c>
      <c r="B32" t="s">
        <v>1498</v>
      </c>
      <c r="D32" t="str">
        <f t="shared" si="0"/>
        <v>N</v>
      </c>
      <c r="E32" t="str">
        <f t="shared" si="1"/>
        <v>INSERT INTO CCD_VESSELS (VESSEL_NAME, FINSS_ID, VESSEL_DESC, APP_SHOW_OPT_YN) VALUES ('Avon (F1728)', 2203, '', 'N');</v>
      </c>
      <c r="F32" t="e">
        <f t="shared" si="2"/>
        <v>#N/A</v>
      </c>
      <c r="G32" t="str">
        <f t="shared" si="3"/>
        <v>UPDATE CCD_VESSELS SET APP_SHOW_OPT_YN = 'N' where VESSEL_NAME = 'Avon (F1728)';</v>
      </c>
    </row>
    <row r="33" spans="1:7" x14ac:dyDescent="0.25">
      <c r="A33">
        <v>2204</v>
      </c>
      <c r="B33" t="s">
        <v>1499</v>
      </c>
      <c r="D33" t="str">
        <f t="shared" si="0"/>
        <v>N</v>
      </c>
      <c r="E33" t="str">
        <f t="shared" si="1"/>
        <v>INSERT INTO CCD_VESSELS (VESSEL_NAME, FINSS_ID, VESSEL_DESC, APP_SHOW_OPT_YN) VALUES ('Avon (F1740)', 2204, '', 'N');</v>
      </c>
      <c r="F33" t="e">
        <f t="shared" si="2"/>
        <v>#N/A</v>
      </c>
      <c r="G33" t="str">
        <f t="shared" si="3"/>
        <v>UPDATE CCD_VESSELS SET APP_SHOW_OPT_YN = 'N' where VESSEL_NAME = 'Avon (F1740)';</v>
      </c>
    </row>
    <row r="34" spans="1:7" x14ac:dyDescent="0.25">
      <c r="A34">
        <v>2205</v>
      </c>
      <c r="B34" t="s">
        <v>1500</v>
      </c>
      <c r="D34" t="str">
        <f t="shared" si="0"/>
        <v>N</v>
      </c>
      <c r="E34" t="str">
        <f t="shared" si="1"/>
        <v>INSERT INTO CCD_VESSELS (VESSEL_NAME, FINSS_ID, VESSEL_DESC, APP_SHOW_OPT_YN) VALUES ('Avon (F1753)', 2205, '', 'N');</v>
      </c>
      <c r="F34" t="e">
        <f t="shared" si="2"/>
        <v>#N/A</v>
      </c>
      <c r="G34" t="str">
        <f t="shared" si="3"/>
        <v>UPDATE CCD_VESSELS SET APP_SHOW_OPT_YN = 'N' where VESSEL_NAME = 'Avon (F1753)';</v>
      </c>
    </row>
    <row r="35" spans="1:7" x14ac:dyDescent="0.25">
      <c r="A35">
        <v>2206</v>
      </c>
      <c r="B35" t="s">
        <v>1501</v>
      </c>
      <c r="D35" t="str">
        <f t="shared" si="0"/>
        <v>N</v>
      </c>
      <c r="E35" t="str">
        <f t="shared" si="1"/>
        <v>INSERT INTO CCD_VESSELS (VESSEL_NAME, FINSS_ID, VESSEL_DESC, APP_SHOW_OPT_YN) VALUES ('Avon (F1754)', 2206, '', 'N');</v>
      </c>
      <c r="F35" t="e">
        <f t="shared" si="2"/>
        <v>#N/A</v>
      </c>
      <c r="G35" t="str">
        <f t="shared" si="3"/>
        <v>UPDATE CCD_VESSELS SET APP_SHOW_OPT_YN = 'N' where VESSEL_NAME = 'Avon (F1754)';</v>
      </c>
    </row>
    <row r="36" spans="1:7" x14ac:dyDescent="0.25">
      <c r="A36">
        <v>2207</v>
      </c>
      <c r="B36" t="s">
        <v>1502</v>
      </c>
      <c r="D36" t="str">
        <f t="shared" si="0"/>
        <v>N</v>
      </c>
      <c r="E36" t="str">
        <f t="shared" si="1"/>
        <v>INSERT INTO CCD_VESSELS (VESSEL_NAME, FINSS_ID, VESSEL_DESC, APP_SHOW_OPT_YN) VALUES ('Avon (F1755)', 2207, '', 'N');</v>
      </c>
      <c r="F36" t="e">
        <f t="shared" si="2"/>
        <v>#N/A</v>
      </c>
      <c r="G36" t="str">
        <f t="shared" si="3"/>
        <v>UPDATE CCD_VESSELS SET APP_SHOW_OPT_YN = 'N' where VESSEL_NAME = 'Avon (F1755)';</v>
      </c>
    </row>
    <row r="37" spans="1:7" x14ac:dyDescent="0.25">
      <c r="A37">
        <v>2096</v>
      </c>
      <c r="B37" t="s">
        <v>1503</v>
      </c>
      <c r="D37" t="str">
        <f t="shared" si="0"/>
        <v>N</v>
      </c>
      <c r="E37" t="str">
        <f t="shared" si="1"/>
        <v>INSERT INTO CCD_VESSELS (VESSEL_NAME, FINSS_ID, VESSEL_DESC, APP_SHOW_OPT_YN) VALUES ('BJ Thomas', 2096, '', 'N');</v>
      </c>
      <c r="F37" t="e">
        <f t="shared" si="2"/>
        <v>#N/A</v>
      </c>
      <c r="G37" t="str">
        <f t="shared" si="3"/>
        <v>UPDATE CCD_VESSELS SET APP_SHOW_OPT_YN = 'N' where VESSEL_NAME = 'BJ Thomas';</v>
      </c>
    </row>
    <row r="38" spans="1:7" x14ac:dyDescent="0.25">
      <c r="A38">
        <v>2111</v>
      </c>
      <c r="B38" t="s">
        <v>1504</v>
      </c>
      <c r="D38" t="str">
        <f t="shared" si="0"/>
        <v>N</v>
      </c>
      <c r="E38" t="str">
        <f t="shared" si="1"/>
        <v>INSERT INTO CCD_VESSELS (VESSEL_NAME, FINSS_ID, VESSEL_DESC, APP_SHOW_OPT_YN) VALUES ('Bat98467', 2111, '', 'N');</v>
      </c>
      <c r="F38" t="e">
        <f t="shared" si="2"/>
        <v>#N/A</v>
      </c>
      <c r="G38" t="str">
        <f t="shared" si="3"/>
        <v>UPDATE CCD_VESSELS SET APP_SHOW_OPT_YN = 'N' where VESSEL_NAME = 'Bat98467';</v>
      </c>
    </row>
    <row r="39" spans="1:7" x14ac:dyDescent="0.25">
      <c r="A39">
        <v>2139</v>
      </c>
      <c r="B39" t="s">
        <v>1505</v>
      </c>
      <c r="D39" t="str">
        <f t="shared" si="0"/>
        <v>N</v>
      </c>
      <c r="E39" t="str">
        <f t="shared" si="1"/>
        <v>INSERT INTO CCD_VESSELS (VESSEL_NAME, FINSS_ID, VESSEL_DESC, APP_SHOW_OPT_YN) VALUES ('Bay Shark 21''', 2139, '', 'N');</v>
      </c>
      <c r="F39" t="e">
        <f t="shared" si="2"/>
        <v>#N/A</v>
      </c>
      <c r="G39" t="str">
        <f t="shared" si="3"/>
        <v>UPDATE CCD_VESSELS SET APP_SHOW_OPT_YN = 'N' where VESSEL_NAME = 'Bay Shark 21''';</v>
      </c>
    </row>
    <row r="40" spans="1:7" x14ac:dyDescent="0.25">
      <c r="A40">
        <v>2140</v>
      </c>
      <c r="B40" t="s">
        <v>1506</v>
      </c>
      <c r="D40" t="str">
        <f t="shared" si="0"/>
        <v>N</v>
      </c>
      <c r="E40" t="str">
        <f t="shared" si="1"/>
        <v>INSERT INTO CCD_VESSELS (VESSEL_NAME, FINSS_ID, VESSEL_DESC, APP_SHOW_OPT_YN) VALUES ('Beau Rivage', 2140, '', 'N');</v>
      </c>
      <c r="F40" t="e">
        <f t="shared" si="2"/>
        <v>#N/A</v>
      </c>
      <c r="G40" t="str">
        <f t="shared" si="3"/>
        <v>UPDATE CCD_VESSELS SET APP_SHOW_OPT_YN = 'N' where VESSEL_NAME = 'Beau Rivage';</v>
      </c>
    </row>
    <row r="41" spans="1:7" x14ac:dyDescent="0.25">
      <c r="A41">
        <v>2173</v>
      </c>
      <c r="B41" t="s">
        <v>1507</v>
      </c>
      <c r="D41" t="str">
        <f t="shared" si="0"/>
        <v>N</v>
      </c>
      <c r="E41" t="str">
        <f t="shared" si="1"/>
        <v>INSERT INTO CCD_VESSELS (VESSEL_NAME, FINSS_ID, VESSEL_DESC, APP_SHOW_OPT_YN) VALUES ('Bell M. Shimada', 2173, '', 'N');</v>
      </c>
      <c r="F41" t="e">
        <f t="shared" si="2"/>
        <v>#N/A</v>
      </c>
      <c r="G41" t="str">
        <f t="shared" si="3"/>
        <v>UPDATE CCD_VESSELS SET APP_SHOW_OPT_YN = 'N' where VESSEL_NAME = 'Bell M. Shimada';</v>
      </c>
    </row>
    <row r="42" spans="1:7" x14ac:dyDescent="0.25">
      <c r="A42">
        <v>2050</v>
      </c>
      <c r="B42" t="s">
        <v>1508</v>
      </c>
      <c r="D42" t="str">
        <f t="shared" si="0"/>
        <v>N</v>
      </c>
      <c r="E42" t="str">
        <f t="shared" si="1"/>
        <v>INSERT INTO CCD_VESSELS (VESSEL_NAME, FINSS_ID, VESSEL_DESC, APP_SHOW_OPT_YN) VALUES ('Big Mel', 2050, '', 'N');</v>
      </c>
      <c r="F42" t="e">
        <f t="shared" si="2"/>
        <v>#N/A</v>
      </c>
      <c r="G42" t="str">
        <f t="shared" si="3"/>
        <v>UPDATE CCD_VESSELS SET APP_SHOW_OPT_YN = 'N' where VESSEL_NAME = 'Big Mel';</v>
      </c>
    </row>
    <row r="43" spans="1:7" x14ac:dyDescent="0.25">
      <c r="A43">
        <v>2051</v>
      </c>
      <c r="B43" t="s">
        <v>1509</v>
      </c>
      <c r="D43" t="str">
        <f t="shared" si="0"/>
        <v>N</v>
      </c>
      <c r="E43" t="str">
        <f t="shared" si="1"/>
        <v>INSERT INTO CCD_VESSELS (VESSEL_NAME, FINSS_ID, VESSEL_DESC, APP_SHOW_OPT_YN) VALUES ('Big Valley', 2051, '', 'N');</v>
      </c>
      <c r="F43" t="e">
        <f t="shared" si="2"/>
        <v>#N/A</v>
      </c>
      <c r="G43" t="str">
        <f t="shared" si="3"/>
        <v>UPDATE CCD_VESSELS SET APP_SHOW_OPT_YN = 'N' where VESSEL_NAME = 'Big Valley';</v>
      </c>
    </row>
    <row r="44" spans="1:7" x14ac:dyDescent="0.25">
      <c r="A44">
        <v>2141</v>
      </c>
      <c r="B44" t="s">
        <v>1510</v>
      </c>
      <c r="D44" t="str">
        <f t="shared" si="0"/>
        <v>N</v>
      </c>
      <c r="E44" t="str">
        <f t="shared" si="1"/>
        <v>INSERT INTO CCD_VESSELS (VESSEL_NAME, FINSS_ID, VESSEL_DESC, APP_SHOW_OPT_YN) VALUES ('BlackJack IV', 2141, '', 'N');</v>
      </c>
      <c r="F44" t="e">
        <f t="shared" si="2"/>
        <v>#N/A</v>
      </c>
      <c r="G44" t="str">
        <f t="shared" si="3"/>
        <v>UPDATE CCD_VESSELS SET APP_SHOW_OPT_YN = 'N' where VESSEL_NAME = 'BlackJack IV';</v>
      </c>
    </row>
    <row r="45" spans="1:7" x14ac:dyDescent="0.25">
      <c r="A45">
        <v>2004</v>
      </c>
      <c r="B45" t="s">
        <v>1511</v>
      </c>
      <c r="D45" t="str">
        <f t="shared" si="0"/>
        <v>N</v>
      </c>
      <c r="E45" t="str">
        <f t="shared" si="1"/>
        <v>INSERT INTO CCD_VESSELS (VESSEL_NAME, FINSS_ID, VESSEL_DESC, APP_SHOW_OPT_YN) VALUES ('Blazing Seven', 2004, '', 'N');</v>
      </c>
      <c r="F45" t="e">
        <f t="shared" si="2"/>
        <v>#N/A</v>
      </c>
      <c r="G45" t="str">
        <f t="shared" si="3"/>
        <v>UPDATE CCD_VESSELS SET APP_SHOW_OPT_YN = 'N' where VESSEL_NAME = 'Blazing Seven';</v>
      </c>
    </row>
    <row r="46" spans="1:7" x14ac:dyDescent="0.25">
      <c r="A46">
        <v>2153</v>
      </c>
      <c r="B46" t="s">
        <v>1512</v>
      </c>
      <c r="D46" t="str">
        <f t="shared" si="0"/>
        <v>N</v>
      </c>
      <c r="E46" t="str">
        <f t="shared" si="1"/>
        <v>INSERT INTO CCD_VESSELS (VESSEL_NAME, FINSS_ID, VESSEL_DESC, APP_SHOW_OPT_YN) VALUES ('Bold Horizon', 2153, '', 'N');</v>
      </c>
      <c r="F46" t="e">
        <f t="shared" si="2"/>
        <v>#N/A</v>
      </c>
      <c r="G46" t="str">
        <f t="shared" si="3"/>
        <v>UPDATE CCD_VESSELS SET APP_SHOW_OPT_YN = 'N' where VESSEL_NAME = 'Bold Horizon';</v>
      </c>
    </row>
    <row r="47" spans="1:7" x14ac:dyDescent="0.25">
      <c r="A47">
        <v>2112</v>
      </c>
      <c r="B47" t="s">
        <v>1513</v>
      </c>
      <c r="D47" t="str">
        <f t="shared" si="0"/>
        <v>N</v>
      </c>
      <c r="E47" t="str">
        <f t="shared" si="1"/>
        <v>INSERT INTO CCD_VESSELS (VESSEL_NAME, FINSS_ID, VESSEL_DESC, APP_SHOW_OPT_YN) VALUES ('Bonavista II', 2112, '', 'N');</v>
      </c>
      <c r="F47" t="e">
        <f t="shared" si="2"/>
        <v>#N/A</v>
      </c>
      <c r="G47" t="str">
        <f t="shared" si="3"/>
        <v>UPDATE CCD_VESSELS SET APP_SHOW_OPT_YN = 'N' where VESSEL_NAME = 'Bonavista II';</v>
      </c>
    </row>
    <row r="48" spans="1:7" x14ac:dyDescent="0.25">
      <c r="A48">
        <v>2005</v>
      </c>
      <c r="B48" t="s">
        <v>1514</v>
      </c>
      <c r="D48" t="str">
        <f t="shared" si="0"/>
        <v>N</v>
      </c>
      <c r="E48" t="str">
        <f t="shared" si="1"/>
        <v>INSERT INTO CCD_VESSELS (VESSEL_NAME, FINSS_ID, VESSEL_DESC, APP_SHOW_OPT_YN) VALUES ('Boston Whaler', 2005, '', 'N');</v>
      </c>
      <c r="F48" t="e">
        <f t="shared" si="2"/>
        <v>#N/A</v>
      </c>
      <c r="G48" t="str">
        <f t="shared" si="3"/>
        <v>UPDATE CCD_VESSELS SET APP_SHOW_OPT_YN = 'N' where VESSEL_NAME = 'Boston Whaler';</v>
      </c>
    </row>
    <row r="49" spans="1:7" x14ac:dyDescent="0.25">
      <c r="A49">
        <v>2052</v>
      </c>
      <c r="B49" t="s">
        <v>1515</v>
      </c>
      <c r="D49" t="str">
        <f t="shared" si="0"/>
        <v>N</v>
      </c>
      <c r="E49" t="str">
        <f t="shared" si="1"/>
        <v>INSERT INTO CCD_VESSELS (VESSEL_NAME, FINSS_ID, VESSEL_DESC, APP_SHOW_OPT_YN) VALUES ('Bristol Explorer', 2052, '', 'N');</v>
      </c>
      <c r="F49" t="e">
        <f t="shared" si="2"/>
        <v>#N/A</v>
      </c>
      <c r="G49" t="str">
        <f t="shared" si="3"/>
        <v>UPDATE CCD_VESSELS SET APP_SHOW_OPT_YN = 'N' where VESSEL_NAME = 'Bristol Explorer';</v>
      </c>
    </row>
    <row r="50" spans="1:7" x14ac:dyDescent="0.25">
      <c r="A50">
        <v>2053</v>
      </c>
      <c r="B50" t="s">
        <v>1516</v>
      </c>
      <c r="D50" t="str">
        <f t="shared" si="0"/>
        <v>N</v>
      </c>
      <c r="E50" t="str">
        <f t="shared" si="1"/>
        <v>INSERT INTO CCD_VESSELS (VESSEL_NAME, FINSS_ID, VESSEL_DESC, APP_SHOW_OPT_YN) VALUES ('Bristol Mariner', 2053, '', 'N');</v>
      </c>
      <c r="F50" t="e">
        <f t="shared" si="2"/>
        <v>#N/A</v>
      </c>
      <c r="G50" t="str">
        <f t="shared" si="3"/>
        <v>UPDATE CCD_VESSELS SET APP_SHOW_OPT_YN = 'N' where VESSEL_NAME = 'Bristol Mariner';</v>
      </c>
    </row>
    <row r="51" spans="1:7" x14ac:dyDescent="0.25">
      <c r="A51">
        <v>2154</v>
      </c>
      <c r="B51" t="s">
        <v>1517</v>
      </c>
      <c r="D51" t="str">
        <f t="shared" si="0"/>
        <v>N</v>
      </c>
      <c r="E51" t="str">
        <f t="shared" si="1"/>
        <v>INSERT INTO CCD_VESSELS (VESSEL_NAME, FINSS_ID, VESSEL_DESC, APP_SHOW_OPT_YN) VALUES ('CTS', 2154, '', 'N');</v>
      </c>
      <c r="F51" t="e">
        <f t="shared" si="2"/>
        <v>#N/A</v>
      </c>
      <c r="G51" t="str">
        <f t="shared" si="3"/>
        <v>UPDATE CCD_VESSELS SET APP_SHOW_OPT_YN = 'N' where VESSEL_NAME = 'CTS';</v>
      </c>
    </row>
    <row r="52" spans="1:7" x14ac:dyDescent="0.25">
      <c r="A52">
        <v>2054</v>
      </c>
      <c r="B52" t="s">
        <v>1518</v>
      </c>
      <c r="D52" t="str">
        <f t="shared" si="0"/>
        <v>N</v>
      </c>
      <c r="E52" t="str">
        <f t="shared" si="1"/>
        <v>INSERT INTO CCD_VESSELS (VESSEL_NAME, FINSS_ID, VESSEL_DESC, APP_SHOW_OPT_YN) VALUES ('Cape Flattery', 2054, '', 'N');</v>
      </c>
      <c r="F52" t="e">
        <f t="shared" si="2"/>
        <v>#N/A</v>
      </c>
      <c r="G52" t="str">
        <f t="shared" si="3"/>
        <v>UPDATE CCD_VESSELS SET APP_SHOW_OPT_YN = 'N' where VESSEL_NAME = 'Cape Flattery';</v>
      </c>
    </row>
    <row r="53" spans="1:7" x14ac:dyDescent="0.25">
      <c r="A53">
        <v>2055</v>
      </c>
      <c r="B53" t="s">
        <v>1519</v>
      </c>
      <c r="D53" t="str">
        <f t="shared" si="0"/>
        <v>N</v>
      </c>
      <c r="E53" t="str">
        <f t="shared" si="1"/>
        <v>INSERT INTO CCD_VESSELS (VESSEL_NAME, FINSS_ID, VESSEL_DESC, APP_SHOW_OPT_YN) VALUES ('Cape Horn', 2055, '', 'N');</v>
      </c>
      <c r="F53" t="e">
        <f t="shared" si="2"/>
        <v>#N/A</v>
      </c>
      <c r="G53" t="str">
        <f t="shared" si="3"/>
        <v>UPDATE CCD_VESSELS SET APP_SHOW_OPT_YN = 'N' where VESSEL_NAME = 'Cape Horn';</v>
      </c>
    </row>
    <row r="54" spans="1:7" x14ac:dyDescent="0.25">
      <c r="A54">
        <v>2208</v>
      </c>
      <c r="B54" t="s">
        <v>1520</v>
      </c>
      <c r="D54" t="str">
        <f t="shared" si="0"/>
        <v>N</v>
      </c>
      <c r="E54" t="str">
        <f t="shared" si="1"/>
        <v>INSERT INTO CCD_VESSELS (VESSEL_NAME, FINSS_ID, VESSEL_DESC, APP_SHOW_OPT_YN) VALUES ('Caretta', 2208, '', 'N');</v>
      </c>
      <c r="F54" t="e">
        <f t="shared" si="2"/>
        <v>#N/A</v>
      </c>
      <c r="G54" t="str">
        <f t="shared" si="3"/>
        <v>UPDATE CCD_VESSELS SET APP_SHOW_OPT_YN = 'N' where VESSEL_NAME = 'Caretta';</v>
      </c>
    </row>
    <row r="55" spans="1:7" x14ac:dyDescent="0.25">
      <c r="A55">
        <v>2006</v>
      </c>
      <c r="B55" t="s">
        <v>1521</v>
      </c>
      <c r="D55" t="str">
        <f t="shared" si="0"/>
        <v>N</v>
      </c>
      <c r="E55" t="str">
        <f t="shared" si="1"/>
        <v>INSERT INTO CCD_VESSELS (VESSEL_NAME, FINSS_ID, VESSEL_DESC, APP_SHOW_OPT_YN) VALUES ('Carolina Coast', 2006, '', 'N');</v>
      </c>
      <c r="F55" t="e">
        <f t="shared" si="2"/>
        <v>#N/A</v>
      </c>
      <c r="G55" t="str">
        <f t="shared" si="3"/>
        <v>UPDATE CCD_VESSELS SET APP_SHOW_OPT_YN = 'N' where VESSEL_NAME = 'Carolina Coast';</v>
      </c>
    </row>
    <row r="56" spans="1:7" x14ac:dyDescent="0.25">
      <c r="A56">
        <v>2155</v>
      </c>
      <c r="B56" t="s">
        <v>1522</v>
      </c>
      <c r="D56" t="str">
        <f t="shared" si="0"/>
        <v>N</v>
      </c>
      <c r="E56" t="str">
        <f t="shared" si="1"/>
        <v>INSERT INTO CCD_VESSELS (VESSEL_NAME, FINSS_ID, VESSEL_DESC, APP_SHOW_OPT_YN) VALUES ('Cassandra Ann', 2155, '', 'N');</v>
      </c>
      <c r="F56" t="e">
        <f t="shared" si="2"/>
        <v>#N/A</v>
      </c>
      <c r="G56" t="str">
        <f t="shared" si="3"/>
        <v>UPDATE CCD_VESSELS SET APP_SHOW_OPT_YN = 'N' where VESSEL_NAME = 'Cassandra Ann';</v>
      </c>
    </row>
    <row r="57" spans="1:7" x14ac:dyDescent="0.25">
      <c r="A57">
        <v>2007</v>
      </c>
      <c r="B57" t="s">
        <v>1523</v>
      </c>
      <c r="D57" t="str">
        <f t="shared" si="0"/>
        <v>N</v>
      </c>
      <c r="E57" t="str">
        <f t="shared" si="1"/>
        <v>INSERT INTO CCD_VESSELS (VESSEL_NAME, FINSS_ID, VESSEL_DESC, APP_SHOW_OPT_YN) VALUES ('Copono Bay', 2007, '', 'N');</v>
      </c>
      <c r="F57" t="e">
        <f t="shared" si="2"/>
        <v>#N/A</v>
      </c>
      <c r="G57" t="str">
        <f t="shared" si="3"/>
        <v>UPDATE CCD_VESSELS SET APP_SHOW_OPT_YN = 'N' where VESSEL_NAME = 'Copono Bay';</v>
      </c>
    </row>
    <row r="58" spans="1:7" x14ac:dyDescent="0.25">
      <c r="A58">
        <v>2142</v>
      </c>
      <c r="B58" t="s">
        <v>1524</v>
      </c>
      <c r="D58" t="str">
        <f t="shared" si="0"/>
        <v>N</v>
      </c>
      <c r="E58" t="str">
        <f t="shared" si="1"/>
        <v>INSERT INTO CCD_VESSELS (VESSEL_NAME, FINSS_ID, VESSEL_DESC, APP_SHOW_OPT_YN) VALUES ('Coral Reef II', 2142, '', 'N');</v>
      </c>
      <c r="F58" t="e">
        <f t="shared" si="2"/>
        <v>#N/A</v>
      </c>
      <c r="G58" t="str">
        <f t="shared" si="3"/>
        <v>UPDATE CCD_VESSELS SET APP_SHOW_OPT_YN = 'N' where VESSEL_NAME = 'Coral Reef II';</v>
      </c>
    </row>
    <row r="59" spans="1:7" x14ac:dyDescent="0.25">
      <c r="A59">
        <v>2156</v>
      </c>
      <c r="B59" t="s">
        <v>1525</v>
      </c>
      <c r="D59" t="str">
        <f t="shared" si="0"/>
        <v>N</v>
      </c>
      <c r="E59" t="str">
        <f t="shared" si="1"/>
        <v>INSERT INTO CCD_VESSELS (VESSEL_NAME, FINSS_ID, VESSEL_DESC, APP_SHOW_OPT_YN) VALUES ('Coral Sea', 2156, '', 'N');</v>
      </c>
      <c r="F59" t="e">
        <f t="shared" si="2"/>
        <v>#N/A</v>
      </c>
      <c r="G59" t="str">
        <f t="shared" si="3"/>
        <v>UPDATE CCD_VESSELS SET APP_SHOW_OPT_YN = 'N' where VESSEL_NAME = 'Coral Sea';</v>
      </c>
    </row>
    <row r="60" spans="1:7" x14ac:dyDescent="0.25">
      <c r="A60">
        <v>2056</v>
      </c>
      <c r="B60" t="s">
        <v>1526</v>
      </c>
      <c r="D60" t="str">
        <f t="shared" si="0"/>
        <v>N</v>
      </c>
      <c r="E60" t="str">
        <f t="shared" si="1"/>
        <v>INSERT INTO CCD_VESSELS (VESSEL_NAME, FINSS_ID, VESSEL_DESC, APP_SHOW_OPT_YN) VALUES ('Curlew', 2056, '', 'N');</v>
      </c>
      <c r="F60" t="e">
        <f t="shared" si="2"/>
        <v>#N/A</v>
      </c>
      <c r="G60" t="str">
        <f t="shared" si="3"/>
        <v>UPDATE CCD_VESSELS SET APP_SHOW_OPT_YN = 'N' where VESSEL_NAME = 'Curlew';</v>
      </c>
    </row>
    <row r="61" spans="1:7" x14ac:dyDescent="0.25">
      <c r="A61">
        <v>2008</v>
      </c>
      <c r="B61" t="s">
        <v>1527</v>
      </c>
      <c r="D61" t="str">
        <f t="shared" si="0"/>
        <v>N</v>
      </c>
      <c r="E61" t="str">
        <f t="shared" si="1"/>
        <v>INSERT INTO CCD_VESSELS (VESSEL_NAME, FINSS_ID, VESSEL_DESC, APP_SHOW_OPT_YN) VALUES ('DAWR 13''', 2008, '', 'N');</v>
      </c>
      <c r="F61" t="e">
        <f t="shared" si="2"/>
        <v>#N/A</v>
      </c>
      <c r="G61" t="str">
        <f t="shared" si="3"/>
        <v>UPDATE CCD_VESSELS SET APP_SHOW_OPT_YN = 'N' where VESSEL_NAME = 'DAWR 13''';</v>
      </c>
    </row>
    <row r="62" spans="1:7" x14ac:dyDescent="0.25">
      <c r="A62">
        <v>2009</v>
      </c>
      <c r="B62" t="s">
        <v>1528</v>
      </c>
      <c r="D62" t="str">
        <f t="shared" si="0"/>
        <v>N</v>
      </c>
      <c r="E62" t="str">
        <f t="shared" si="1"/>
        <v>INSERT INTO CCD_VESSELS (VESSEL_NAME, FINSS_ID, VESSEL_DESC, APP_SHOW_OPT_YN) VALUES ('DAWR 15'' ', 2009, '', 'N');</v>
      </c>
      <c r="F62" t="e">
        <f t="shared" si="2"/>
        <v>#N/A</v>
      </c>
      <c r="G62" t="str">
        <f t="shared" si="3"/>
        <v>UPDATE CCD_VESSELS SET APP_SHOW_OPT_YN = 'N' where VESSEL_NAME = 'DAWR 15'' ';</v>
      </c>
    </row>
    <row r="63" spans="1:7" x14ac:dyDescent="0.25">
      <c r="A63">
        <v>2010</v>
      </c>
      <c r="B63" t="s">
        <v>1529</v>
      </c>
      <c r="D63" t="str">
        <f t="shared" si="0"/>
        <v>N</v>
      </c>
      <c r="E63" t="str">
        <f t="shared" si="1"/>
        <v>INSERT INTO CCD_VESSELS (VESSEL_NAME, FINSS_ID, VESSEL_DESC, APP_SHOW_OPT_YN) VALUES ('DAWR 21''', 2010, '', 'N');</v>
      </c>
      <c r="F63" t="e">
        <f t="shared" si="2"/>
        <v>#N/A</v>
      </c>
      <c r="G63" t="str">
        <f t="shared" si="3"/>
        <v>UPDATE CCD_VESSELS SET APP_SHOW_OPT_YN = 'N' where VESSEL_NAME = 'DAWR 21''';</v>
      </c>
    </row>
    <row r="64" spans="1:7" x14ac:dyDescent="0.25">
      <c r="A64">
        <v>2011</v>
      </c>
      <c r="B64" t="s">
        <v>1530</v>
      </c>
      <c r="D64" t="str">
        <f t="shared" si="0"/>
        <v>N</v>
      </c>
      <c r="E64" t="str">
        <f t="shared" si="1"/>
        <v>INSERT INTO CCD_VESSELS (VESSEL_NAME, FINSS_ID, VESSEL_DESC, APP_SHOW_OPT_YN) VALUES ('DFW 13''', 2011, '', 'N');</v>
      </c>
      <c r="F64" t="e">
        <f t="shared" si="2"/>
        <v>#N/A</v>
      </c>
      <c r="G64" t="str">
        <f t="shared" si="3"/>
        <v>UPDATE CCD_VESSELS SET APP_SHOW_OPT_YN = 'N' where VESSEL_NAME = 'DFW 13''';</v>
      </c>
    </row>
    <row r="65" spans="1:7" x14ac:dyDescent="0.25">
      <c r="A65">
        <v>2174</v>
      </c>
      <c r="B65" t="s">
        <v>1531</v>
      </c>
      <c r="D65" t="str">
        <f t="shared" si="0"/>
        <v>N</v>
      </c>
      <c r="E65" t="str">
        <f t="shared" si="1"/>
        <v>INSERT INTO CCD_VESSELS (VESSEL_NAME, FINSS_ID, VESSEL_DESC, APP_SHOW_OPT_YN) VALUES ('David Starr Jordan', 2174, '', 'N');</v>
      </c>
      <c r="F65" t="e">
        <f t="shared" si="2"/>
        <v>#N/A</v>
      </c>
      <c r="G65" t="str">
        <f t="shared" si="3"/>
        <v>UPDATE CCD_VESSELS SET APP_SHOW_OPT_YN = 'N' where VESSEL_NAME = 'David Starr Jordan';</v>
      </c>
    </row>
    <row r="66" spans="1:7" x14ac:dyDescent="0.25">
      <c r="A66">
        <v>2143</v>
      </c>
      <c r="B66" t="s">
        <v>1532</v>
      </c>
      <c r="D66" t="str">
        <f t="shared" si="0"/>
        <v>N</v>
      </c>
      <c r="E66" t="str">
        <f t="shared" si="1"/>
        <v>INSERT INTO CCD_VESSELS (VESSEL_NAME, FINSS_ID, VESSEL_DESC, APP_SHOW_OPT_YN) VALUES ('Daytona', 2143, '', 'N');</v>
      </c>
      <c r="F66" t="e">
        <f t="shared" si="2"/>
        <v>#N/A</v>
      </c>
      <c r="G66" t="str">
        <f t="shared" si="3"/>
        <v>UPDATE CCD_VESSELS SET APP_SHOW_OPT_YN = 'N' where VESSEL_NAME = 'Daytona';</v>
      </c>
    </row>
    <row r="67" spans="1:7" x14ac:dyDescent="0.25">
      <c r="A67">
        <v>2209</v>
      </c>
      <c r="B67" t="s">
        <v>1533</v>
      </c>
      <c r="D67" t="str">
        <f t="shared" ref="D67:D130" si="4">IF(ISNA(F67), "N", "Y")</f>
        <v>N</v>
      </c>
      <c r="E67" t="str">
        <f t="shared" ref="E67:E130" si="5">CONCATENATE("INSERT INTO CCD_VESSELS (VESSEL_NAME, FINSS_ID, VESSEL_DESC, APP_SHOW_OPT_YN) VALUES ('", SUBSTITUTE(B67, "'", "''"), "', ", IF(ISBLANK(A67), "NULL", A67), ", '", SUBSTITUTE(C67, "'", "''"), "', '", D67, "');")</f>
        <v>INSERT INTO CCD_VESSELS (VESSEL_NAME, FINSS_ID, VESSEL_DESC, APP_SHOW_OPT_YN) VALUES ('Defender', 2209, '', 'N');</v>
      </c>
      <c r="F67" t="e">
        <f t="shared" ref="F67:F130" si="6">VLOOKUP(B67, $T$2:$U$53, 1, FALSE)</f>
        <v>#N/A</v>
      </c>
      <c r="G67" t="str">
        <f t="shared" ref="G67:G130" si="7">CONCATENATE("UPDATE CCD_VESSELS SET APP_SHOW_OPT_YN = '", D67, "' where VESSEL_NAME = '", SUBSTITUTE(B67, "'", "''"), "';")</f>
        <v>UPDATE CCD_VESSELS SET APP_SHOW_OPT_YN = 'N' where VESSEL_NAME = 'Defender';</v>
      </c>
    </row>
    <row r="68" spans="1:7" x14ac:dyDescent="0.25">
      <c r="A68">
        <v>2175</v>
      </c>
      <c r="B68" t="s">
        <v>1534</v>
      </c>
      <c r="D68" t="str">
        <f t="shared" si="4"/>
        <v>N</v>
      </c>
      <c r="E68" t="str">
        <f t="shared" si="5"/>
        <v>INSERT INTO CCD_VESSELS (VESSEL_NAME, FINSS_ID, VESSEL_DESC, APP_SHOW_OPT_YN) VALUES ('Delaware II', 2175, '', 'N');</v>
      </c>
      <c r="F68" t="e">
        <f t="shared" si="6"/>
        <v>#N/A</v>
      </c>
      <c r="G68" t="str">
        <f t="shared" si="7"/>
        <v>UPDATE CCD_VESSELS SET APP_SHOW_OPT_YN = 'N' where VESSEL_NAME = 'Delaware II';</v>
      </c>
    </row>
    <row r="69" spans="1:7" x14ac:dyDescent="0.25">
      <c r="A69">
        <v>2157</v>
      </c>
      <c r="B69" t="s">
        <v>1535</v>
      </c>
      <c r="D69" t="str">
        <f t="shared" si="4"/>
        <v>N</v>
      </c>
      <c r="E69" t="str">
        <f t="shared" si="5"/>
        <v>INSERT INTO CCD_VESSELS (VESSEL_NAME, FINSS_ID, VESSEL_DESC, APP_SHOW_OPT_YN) VALUES ('Don Christopher', 2157, '', 'N');</v>
      </c>
      <c r="F69" t="e">
        <f t="shared" si="6"/>
        <v>#N/A</v>
      </c>
      <c r="G69" t="str">
        <f t="shared" si="7"/>
        <v>UPDATE CCD_VESSELS SET APP_SHOW_OPT_YN = 'N' where VESSEL_NAME = 'Don Christopher';</v>
      </c>
    </row>
    <row r="70" spans="1:7" x14ac:dyDescent="0.25">
      <c r="A70">
        <v>2113</v>
      </c>
      <c r="B70" t="s">
        <v>1536</v>
      </c>
      <c r="D70" t="str">
        <f t="shared" si="4"/>
        <v>N</v>
      </c>
      <c r="E70" t="str">
        <f t="shared" si="5"/>
        <v>INSERT INTO CCD_VESSELS (VESSEL_NAME, FINSS_ID, VESSEL_DESC, APP_SHOW_OPT_YN) VALUES ('Double Barrel', 2113, '', 'N');</v>
      </c>
      <c r="F70" t="e">
        <f t="shared" si="6"/>
        <v>#N/A</v>
      </c>
      <c r="G70" t="str">
        <f t="shared" si="7"/>
        <v>UPDATE CCD_VESSELS SET APP_SHOW_OPT_YN = 'N' where VESSEL_NAME = 'Double Barrel';</v>
      </c>
    </row>
    <row r="71" spans="1:7" x14ac:dyDescent="0.25">
      <c r="A71">
        <v>2012</v>
      </c>
      <c r="B71" t="s">
        <v>1537</v>
      </c>
      <c r="D71" t="str">
        <f t="shared" si="4"/>
        <v>N</v>
      </c>
      <c r="E71" t="str">
        <f t="shared" si="5"/>
        <v>INSERT INTO CCD_VESSELS (VESSEL_NAME, FINSS_ID, VESSEL_DESC, APP_SHOW_OPT_YN) VALUES ('E.O.Wilson', 2012, '', 'N');</v>
      </c>
      <c r="F71" t="e">
        <f t="shared" si="6"/>
        <v>#N/A</v>
      </c>
      <c r="G71" t="str">
        <f t="shared" si="7"/>
        <v>UPDATE CCD_VESSELS SET APP_SHOW_OPT_YN = 'N' where VESSEL_NAME = 'E.O.Wilson';</v>
      </c>
    </row>
    <row r="72" spans="1:7" x14ac:dyDescent="0.25">
      <c r="A72">
        <v>2082</v>
      </c>
      <c r="B72" t="s">
        <v>1538</v>
      </c>
      <c r="D72" t="str">
        <f t="shared" si="4"/>
        <v>N</v>
      </c>
      <c r="E72" t="str">
        <f t="shared" si="5"/>
        <v>INSERT INTO CCD_VESSELS (VESSEL_NAME, FINSS_ID, VESSEL_DESC, APP_SHOW_OPT_YN) VALUES ('ESS Pursuit ', 2082, '', 'N');</v>
      </c>
      <c r="F72" t="e">
        <f t="shared" si="6"/>
        <v>#N/A</v>
      </c>
      <c r="G72" t="str">
        <f t="shared" si="7"/>
        <v>UPDATE CCD_VESSELS SET APP_SHOW_OPT_YN = 'N' where VESSEL_NAME = 'ESS Pursuit ';</v>
      </c>
    </row>
    <row r="73" spans="1:7" x14ac:dyDescent="0.25">
      <c r="A73">
        <v>2083</v>
      </c>
      <c r="B73" t="s">
        <v>1539</v>
      </c>
      <c r="D73" t="str">
        <f t="shared" si="4"/>
        <v>N</v>
      </c>
      <c r="E73" t="str">
        <f t="shared" si="5"/>
        <v>INSERT INTO CCD_VESSELS (VESSEL_NAME, FINSS_ID, VESSEL_DESC, APP_SHOW_OPT_YN) VALUES ('Eagle Eye II', 2083, '', 'N');</v>
      </c>
      <c r="F73" t="e">
        <f t="shared" si="6"/>
        <v>#N/A</v>
      </c>
      <c r="G73" t="str">
        <f t="shared" si="7"/>
        <v>UPDATE CCD_VESSELS SET APP_SHOW_OPT_YN = 'N' where VESSEL_NAME = 'Eagle Eye II';</v>
      </c>
    </row>
    <row r="74" spans="1:7" x14ac:dyDescent="0.25">
      <c r="A74">
        <v>2013</v>
      </c>
      <c r="B74" t="s">
        <v>1540</v>
      </c>
      <c r="D74" t="str">
        <f t="shared" si="4"/>
        <v>N</v>
      </c>
      <c r="E74" t="str">
        <f t="shared" si="5"/>
        <v>INSERT INTO CCD_VESSELS (VESSEL_NAME, FINSS_ID, VESSEL_DESC, APP_SHOW_OPT_YN) VALUES ('Elakha ', 2013, '', 'N');</v>
      </c>
      <c r="F74" t="e">
        <f t="shared" si="6"/>
        <v>#N/A</v>
      </c>
      <c r="G74" t="str">
        <f t="shared" si="7"/>
        <v>UPDATE CCD_VESSELS SET APP_SHOW_OPT_YN = 'N' where VESSEL_NAME = 'Elakha ';</v>
      </c>
    </row>
    <row r="75" spans="1:7" x14ac:dyDescent="0.25">
      <c r="A75">
        <v>2084</v>
      </c>
      <c r="B75" t="s">
        <v>1541</v>
      </c>
      <c r="D75" t="str">
        <f t="shared" si="4"/>
        <v>N</v>
      </c>
      <c r="E75" t="str">
        <f t="shared" si="5"/>
        <v>INSERT INTO CCD_VESSELS (VESSEL_NAME, FINSS_ID, VESSEL_DESC, APP_SHOW_OPT_YN) VALUES ('Endeavor', 2084, '', 'N');</v>
      </c>
      <c r="F75" t="e">
        <f t="shared" si="6"/>
        <v>#N/A</v>
      </c>
      <c r="G75" t="str">
        <f t="shared" si="7"/>
        <v>UPDATE CCD_VESSELS SET APP_SHOW_OPT_YN = 'N' where VESSEL_NAME = 'Endeavor';</v>
      </c>
    </row>
    <row r="76" spans="1:7" x14ac:dyDescent="0.25">
      <c r="A76">
        <v>2085</v>
      </c>
      <c r="B76" t="s">
        <v>1542</v>
      </c>
      <c r="D76" t="str">
        <f t="shared" si="4"/>
        <v>N</v>
      </c>
      <c r="E76" t="str">
        <f t="shared" si="5"/>
        <v>INSERT INTO CCD_VESSELS (VESSEL_NAME, FINSS_ID, VESSEL_DESC, APP_SHOW_OPT_YN) VALUES ('Endurance', 2085, '', 'N');</v>
      </c>
      <c r="F76" t="e">
        <f t="shared" si="6"/>
        <v>#N/A</v>
      </c>
      <c r="G76" t="str">
        <f t="shared" si="7"/>
        <v>UPDATE CCD_VESSELS SET APP_SHOW_OPT_YN = 'N' where VESSEL_NAME = 'Endurance';</v>
      </c>
    </row>
    <row r="77" spans="1:7" x14ac:dyDescent="0.25">
      <c r="A77">
        <v>2097</v>
      </c>
      <c r="B77" t="s">
        <v>1543</v>
      </c>
      <c r="D77" t="str">
        <f t="shared" si="4"/>
        <v>N</v>
      </c>
      <c r="E77" t="str">
        <f t="shared" si="5"/>
        <v>INSERT INTO CCD_VESSELS (VESSEL_NAME, FINSS_ID, VESSEL_DESC, APP_SHOW_OPT_YN) VALUES ('Excalibur', 2097, '', 'N');</v>
      </c>
      <c r="F77" t="e">
        <f t="shared" si="6"/>
        <v>#N/A</v>
      </c>
      <c r="G77" t="str">
        <f t="shared" si="7"/>
        <v>UPDATE CCD_VESSELS SET APP_SHOW_OPT_YN = 'N' where VESSEL_NAME = 'Excalibur';</v>
      </c>
    </row>
    <row r="78" spans="1:7" x14ac:dyDescent="0.25">
      <c r="A78">
        <v>2032</v>
      </c>
      <c r="B78" t="s">
        <v>1544</v>
      </c>
      <c r="D78" t="str">
        <f t="shared" si="4"/>
        <v>N</v>
      </c>
      <c r="E78" t="str">
        <f t="shared" si="5"/>
        <v>INSERT INTO CCD_VESSELS (VESSEL_NAME, FINSS_ID, VESSEL_DESC, APP_SHOW_OPT_YN) VALUES ('Fairweather', 2032, '', 'N');</v>
      </c>
      <c r="F78" t="e">
        <f t="shared" si="6"/>
        <v>#N/A</v>
      </c>
      <c r="G78" t="str">
        <f t="shared" si="7"/>
        <v>UPDATE CCD_VESSELS SET APP_SHOW_OPT_YN = 'N' where VESSEL_NAME = 'Fairweather';</v>
      </c>
    </row>
    <row r="79" spans="1:7" x14ac:dyDescent="0.25">
      <c r="A79">
        <v>2114</v>
      </c>
      <c r="B79" t="s">
        <v>1545</v>
      </c>
      <c r="D79" t="str">
        <f t="shared" si="4"/>
        <v>N</v>
      </c>
      <c r="E79" t="str">
        <f t="shared" si="5"/>
        <v>INSERT INTO CCD_VESSELS (VESSEL_NAME, FINSS_ID, VESSEL_DESC, APP_SHOW_OPT_YN) VALUES ('Falkor', 2114, '', 'N');</v>
      </c>
      <c r="F79" t="e">
        <f t="shared" si="6"/>
        <v>#N/A</v>
      </c>
      <c r="G79" t="str">
        <f t="shared" si="7"/>
        <v>UPDATE CCD_VESSELS SET APP_SHOW_OPT_YN = 'N' where VESSEL_NAME = 'Falkor';</v>
      </c>
    </row>
    <row r="80" spans="1:7" x14ac:dyDescent="0.25">
      <c r="A80">
        <v>2033</v>
      </c>
      <c r="B80" t="s">
        <v>1546</v>
      </c>
      <c r="D80" t="str">
        <f t="shared" si="4"/>
        <v>N</v>
      </c>
      <c r="E80" t="str">
        <f t="shared" si="5"/>
        <v>INSERT INTO CCD_VESSELS (VESSEL_NAME, FINSS_ID, VESSEL_DESC, APP_SHOW_OPT_YN) VALUES ('Ferdinand R. Hassler', 2033, '', 'N');</v>
      </c>
      <c r="F80" t="e">
        <f t="shared" si="6"/>
        <v>#N/A</v>
      </c>
      <c r="G80" t="str">
        <f t="shared" si="7"/>
        <v>UPDATE CCD_VESSELS SET APP_SHOW_OPT_YN = 'N' where VESSEL_NAME = 'Ferdinand R. Hassler';</v>
      </c>
    </row>
    <row r="81" spans="1:7" x14ac:dyDescent="0.25">
      <c r="A81">
        <v>2144</v>
      </c>
      <c r="B81" t="s">
        <v>1547</v>
      </c>
      <c r="D81" t="str">
        <f t="shared" si="4"/>
        <v>N</v>
      </c>
      <c r="E81" t="str">
        <f t="shared" si="5"/>
        <v>INSERT INTO CCD_VESSELS (VESSEL_NAME, FINSS_ID, VESSEL_DESC, APP_SHOW_OPT_YN) VALUES ('Freedom Star', 2144, '', 'N');</v>
      </c>
      <c r="F81" t="e">
        <f t="shared" si="6"/>
        <v>#N/A</v>
      </c>
      <c r="G81" t="str">
        <f t="shared" si="7"/>
        <v>UPDATE CCD_VESSELS SET APP_SHOW_OPT_YN = 'N' where VESSEL_NAME = 'Freedom Star';</v>
      </c>
    </row>
    <row r="82" spans="1:7" x14ac:dyDescent="0.25">
      <c r="A82">
        <v>2098</v>
      </c>
      <c r="B82" t="s">
        <v>1548</v>
      </c>
      <c r="D82" t="str">
        <f t="shared" si="4"/>
        <v>N</v>
      </c>
      <c r="E82" t="str">
        <f t="shared" si="5"/>
        <v>INSERT INTO CCD_VESSELS (VESSEL_NAME, FINSS_ID, VESSEL_DESC, APP_SHOW_OPT_YN) VALUES ('Frosti', 2098, '', 'N');</v>
      </c>
      <c r="F82" t="e">
        <f t="shared" si="6"/>
        <v>#N/A</v>
      </c>
      <c r="G82" t="str">
        <f t="shared" si="7"/>
        <v>UPDATE CCD_VESSELS SET APP_SHOW_OPT_YN = 'N' where VESSEL_NAME = 'Frosti';</v>
      </c>
    </row>
    <row r="83" spans="1:7" x14ac:dyDescent="0.25">
      <c r="A83">
        <v>2210</v>
      </c>
      <c r="B83" t="s">
        <v>1549</v>
      </c>
      <c r="D83" t="str">
        <f t="shared" si="4"/>
        <v>N</v>
      </c>
      <c r="E83" t="str">
        <f t="shared" si="5"/>
        <v>INSERT INTO CCD_VESSELS (VESSEL_NAME, FINSS_ID, VESSEL_DESC, APP_SHOW_OPT_YN) VALUES ('Gandy', 2210, '', 'N');</v>
      </c>
      <c r="F83" t="e">
        <f t="shared" si="6"/>
        <v>#N/A</v>
      </c>
      <c r="G83" t="str">
        <f t="shared" si="7"/>
        <v>UPDATE CCD_VESSELS SET APP_SHOW_OPT_YN = 'N' where VESSEL_NAME = 'Gandy';</v>
      </c>
    </row>
    <row r="84" spans="1:7" x14ac:dyDescent="0.25">
      <c r="A84">
        <v>2057</v>
      </c>
      <c r="B84" t="s">
        <v>1550</v>
      </c>
      <c r="D84" t="str">
        <f t="shared" si="4"/>
        <v>N</v>
      </c>
      <c r="E84" t="str">
        <f t="shared" si="5"/>
        <v>INSERT INTO CCD_VESSELS (VESSEL_NAME, FINSS_ID, VESSEL_DESC, APP_SHOW_OPT_YN) VALUES ('Gladiator', 2057, '', 'N');</v>
      </c>
      <c r="F84" t="e">
        <f t="shared" si="6"/>
        <v>#N/A</v>
      </c>
      <c r="G84" t="str">
        <f t="shared" si="7"/>
        <v>UPDATE CCD_VESSELS SET APP_SHOW_OPT_YN = 'N' where VESSEL_NAME = 'Gladiator';</v>
      </c>
    </row>
    <row r="85" spans="1:7" x14ac:dyDescent="0.25">
      <c r="A85">
        <v>2176</v>
      </c>
      <c r="B85" t="s">
        <v>1551</v>
      </c>
      <c r="D85" t="str">
        <f t="shared" si="4"/>
        <v>N</v>
      </c>
      <c r="E85" t="str">
        <f t="shared" si="5"/>
        <v>INSERT INTO CCD_VESSELS (VESSEL_NAME, FINSS_ID, VESSEL_DESC, APP_SHOW_OPT_YN) VALUES ('Gloria Michelle', 2176, '', 'N');</v>
      </c>
      <c r="F85" t="e">
        <f t="shared" si="6"/>
        <v>#N/A</v>
      </c>
      <c r="G85" t="str">
        <f t="shared" si="7"/>
        <v>UPDATE CCD_VESSELS SET APP_SHOW_OPT_YN = 'N' where VESSEL_NAME = 'Gloria Michelle';</v>
      </c>
    </row>
    <row r="86" spans="1:7" x14ac:dyDescent="0.25">
      <c r="A86">
        <v>2282</v>
      </c>
      <c r="B86" t="s">
        <v>1552</v>
      </c>
      <c r="D86" t="str">
        <f t="shared" si="4"/>
        <v>N</v>
      </c>
      <c r="E86" t="str">
        <f t="shared" si="5"/>
        <v>INSERT INTO CCD_VESSELS (VESSEL_NAME, FINSS_ID, VESSEL_DESC, APP_SHOW_OPT_YN) VALUES ('Gold Rush', 2282, '', 'N');</v>
      </c>
      <c r="F86" t="e">
        <f t="shared" si="6"/>
        <v>#N/A</v>
      </c>
      <c r="G86" t="str">
        <f t="shared" si="7"/>
        <v>UPDATE CCD_VESSELS SET APP_SHOW_OPT_YN = 'N' where VESSEL_NAME = 'Gold Rush';</v>
      </c>
    </row>
    <row r="87" spans="1:7" x14ac:dyDescent="0.25">
      <c r="A87">
        <v>2177</v>
      </c>
      <c r="B87" t="s">
        <v>1553</v>
      </c>
      <c r="D87" t="str">
        <f t="shared" si="4"/>
        <v>N</v>
      </c>
      <c r="E87" t="str">
        <f t="shared" si="5"/>
        <v>INSERT INTO CCD_VESSELS (VESSEL_NAME, FINSS_ID, VESSEL_DESC, APP_SHOW_OPT_YN) VALUES ('Gordon Gunter', 2177, '', 'N');</v>
      </c>
      <c r="F87" t="e">
        <f t="shared" si="6"/>
        <v>#N/A</v>
      </c>
      <c r="G87" t="str">
        <f t="shared" si="7"/>
        <v>UPDATE CCD_VESSELS SET APP_SHOW_OPT_YN = 'N' where VESSEL_NAME = 'Gordon Gunter';</v>
      </c>
    </row>
    <row r="88" spans="1:7" x14ac:dyDescent="0.25">
      <c r="A88">
        <v>2188</v>
      </c>
      <c r="B88" t="s">
        <v>1554</v>
      </c>
      <c r="D88" t="str">
        <f t="shared" si="4"/>
        <v>N</v>
      </c>
      <c r="E88" t="str">
        <f t="shared" si="5"/>
        <v>INSERT INTO CCD_VESSELS (VESSEL_NAME, FINSS_ID, VESSEL_DESC, APP_SHOW_OPT_YN) VALUES ('Gordon Sproul', 2188, '', 'N');</v>
      </c>
      <c r="F88" t="e">
        <f t="shared" si="6"/>
        <v>#N/A</v>
      </c>
      <c r="G88" t="str">
        <f t="shared" si="7"/>
        <v>UPDATE CCD_VESSELS SET APP_SHOW_OPT_YN = 'N' where VESSEL_NAME = 'Gordon Sproul';</v>
      </c>
    </row>
    <row r="89" spans="1:7" x14ac:dyDescent="0.25">
      <c r="A89">
        <v>2284</v>
      </c>
      <c r="B89" t="s">
        <v>1555</v>
      </c>
      <c r="D89" t="str">
        <f t="shared" si="4"/>
        <v>N</v>
      </c>
      <c r="E89" t="str">
        <f t="shared" si="5"/>
        <v>INSERT INTO CCD_VESSELS (VESSEL_NAME, FINSS_ID, VESSEL_DESC, APP_SHOW_OPT_YN) VALUES ('Great Pacific', 2284, '', 'N');</v>
      </c>
      <c r="F89" t="e">
        <f t="shared" si="6"/>
        <v>#N/A</v>
      </c>
      <c r="G89" t="str">
        <f t="shared" si="7"/>
        <v>UPDATE CCD_VESSELS SET APP_SHOW_OPT_YN = 'N' where VESSEL_NAME = 'Great Pacific';</v>
      </c>
    </row>
    <row r="90" spans="1:7" x14ac:dyDescent="0.25">
      <c r="A90">
        <v>2145</v>
      </c>
      <c r="B90" t="s">
        <v>1556</v>
      </c>
      <c r="D90" t="str">
        <f t="shared" si="4"/>
        <v>N</v>
      </c>
      <c r="E90" t="str">
        <f t="shared" si="5"/>
        <v>INSERT INTO CCD_VESSELS (VESSEL_NAME, FINSS_ID, VESSEL_DESC, APP_SHOW_OPT_YN) VALUES ('Gulf Search', 2145, '', 'N');</v>
      </c>
      <c r="F90" t="e">
        <f t="shared" si="6"/>
        <v>#N/A</v>
      </c>
      <c r="G90" t="str">
        <f t="shared" si="7"/>
        <v>UPDATE CCD_VESSELS SET APP_SHOW_OPT_YN = 'N' where VESSEL_NAME = 'Gulf Search';</v>
      </c>
    </row>
    <row r="91" spans="1:7" x14ac:dyDescent="0.25">
      <c r="A91">
        <v>2146</v>
      </c>
      <c r="B91" t="s">
        <v>1557</v>
      </c>
      <c r="D91" t="str">
        <f t="shared" si="4"/>
        <v>N</v>
      </c>
      <c r="E91" t="str">
        <f t="shared" si="5"/>
        <v>INSERT INTO CCD_VESSELS (VESSEL_NAME, FINSS_ID, VESSEL_DESC, APP_SHOW_OPT_YN) VALUES ('Gulfstream III', 2146, '', 'N');</v>
      </c>
      <c r="F91" t="e">
        <f t="shared" si="6"/>
        <v>#N/A</v>
      </c>
      <c r="G91" t="str">
        <f t="shared" si="7"/>
        <v>UPDATE CCD_VESSELS SET APP_SHOW_OPT_YN = 'N' where VESSEL_NAME = 'Gulfstream III';</v>
      </c>
    </row>
    <row r="92" spans="1:7" x14ac:dyDescent="0.25">
      <c r="A92">
        <v>2211</v>
      </c>
      <c r="B92" t="s">
        <v>1558</v>
      </c>
      <c r="D92" t="str">
        <f t="shared" si="4"/>
        <v>N</v>
      </c>
      <c r="E92" t="str">
        <f t="shared" si="5"/>
        <v>INSERT INTO CCD_VESSELS (VESSEL_NAME, FINSS_ID, VESSEL_DESC, APP_SHOW_OPT_YN) VALUES ('HST', 2211, '', 'N');</v>
      </c>
      <c r="F92" t="e">
        <f t="shared" si="6"/>
        <v>#N/A</v>
      </c>
      <c r="G92" t="str">
        <f t="shared" si="7"/>
        <v>UPDATE CCD_VESSELS SET APP_SHOW_OPT_YN = 'N' where VESSEL_NAME = 'HST';</v>
      </c>
    </row>
    <row r="93" spans="1:7" x14ac:dyDescent="0.25">
      <c r="A93">
        <v>2212</v>
      </c>
      <c r="B93" t="s">
        <v>1559</v>
      </c>
      <c r="D93" t="str">
        <f t="shared" si="4"/>
        <v>N</v>
      </c>
      <c r="E93" t="str">
        <f t="shared" si="5"/>
        <v>INSERT INTO CCD_VESSELS (VESSEL_NAME, FINSS_ID, VESSEL_DESC, APP_SHOW_OPT_YN) VALUES ('Harold B.', 2212, '', 'N');</v>
      </c>
      <c r="F93" t="e">
        <f t="shared" si="6"/>
        <v>#N/A</v>
      </c>
      <c r="G93" t="str">
        <f t="shared" si="7"/>
        <v>UPDATE CCD_VESSELS SET APP_SHOW_OPT_YN = 'N' where VESSEL_NAME = 'Harold B.';</v>
      </c>
    </row>
    <row r="94" spans="1:7" x14ac:dyDescent="0.25">
      <c r="A94">
        <v>2213</v>
      </c>
      <c r="B94" t="s">
        <v>1560</v>
      </c>
      <c r="D94" t="str">
        <f t="shared" si="4"/>
        <v>N</v>
      </c>
      <c r="E94" t="str">
        <f t="shared" si="5"/>
        <v>INSERT INTO CCD_VESSELS (VESSEL_NAME, FINSS_ID, VESSEL_DESC, APP_SHOW_OPT_YN) VALUES ('Harold Streeter', 2213, '', 'N');</v>
      </c>
      <c r="F94" t="e">
        <f t="shared" si="6"/>
        <v>#N/A</v>
      </c>
      <c r="G94" t="str">
        <f t="shared" si="7"/>
        <v>UPDATE CCD_VESSELS SET APP_SHOW_OPT_YN = 'N' where VESSEL_NAME = 'Harold Streeter';</v>
      </c>
    </row>
    <row r="95" spans="1:7" x14ac:dyDescent="0.25">
      <c r="A95">
        <v>2086</v>
      </c>
      <c r="B95" t="s">
        <v>1561</v>
      </c>
      <c r="D95" t="str">
        <f t="shared" si="4"/>
        <v>N</v>
      </c>
      <c r="E95" t="str">
        <f t="shared" si="5"/>
        <v>INSERT INTO CCD_VESSELS (VESSEL_NAME, FINSS_ID, VESSEL_DESC, APP_SHOW_OPT_YN) VALUES ('Heather Lynn', 2086, '', 'N');</v>
      </c>
      <c r="F95" t="e">
        <f t="shared" si="6"/>
        <v>#N/A</v>
      </c>
      <c r="G95" t="str">
        <f t="shared" si="7"/>
        <v>UPDATE CCD_VESSELS SET APP_SHOW_OPT_YN = 'N' where VESSEL_NAME = 'Heather Lynn';</v>
      </c>
    </row>
    <row r="96" spans="1:7" x14ac:dyDescent="0.25">
      <c r="A96">
        <v>2178</v>
      </c>
      <c r="B96" t="s">
        <v>1562</v>
      </c>
      <c r="D96" t="str">
        <f t="shared" si="4"/>
        <v>N</v>
      </c>
      <c r="E96" t="str">
        <f t="shared" si="5"/>
        <v>INSERT INTO CCD_VESSELS (VESSEL_NAME, FINSS_ID, VESSEL_DESC, APP_SHOW_OPT_YN) VALUES ('Henry B. Bigelow', 2178, '', 'N');</v>
      </c>
      <c r="F96" t="e">
        <f t="shared" si="6"/>
        <v>#N/A</v>
      </c>
      <c r="G96" t="str">
        <f t="shared" si="7"/>
        <v>UPDATE CCD_VESSELS SET APP_SHOW_OPT_YN = 'N' where VESSEL_NAME = 'Henry B. Bigelow';</v>
      </c>
    </row>
    <row r="97" spans="1:7" x14ac:dyDescent="0.25">
      <c r="A97">
        <v>2087</v>
      </c>
      <c r="B97" t="s">
        <v>1563</v>
      </c>
      <c r="D97" t="str">
        <f t="shared" si="4"/>
        <v>N</v>
      </c>
      <c r="E97" t="str">
        <f t="shared" si="5"/>
        <v>INSERT INTO CCD_VESSELS (VESSEL_NAME, FINSS_ID, VESSEL_DESC, APP_SHOW_OPT_YN) VALUES ('Hera', 2087, '', 'N');</v>
      </c>
      <c r="F97" t="e">
        <f t="shared" si="6"/>
        <v>#N/A</v>
      </c>
      <c r="G97" t="str">
        <f t="shared" si="7"/>
        <v>UPDATE CCD_VESSELS SET APP_SHOW_OPT_YN = 'N' where VESSEL_NAME = 'Hera';</v>
      </c>
    </row>
    <row r="98" spans="1:7" x14ac:dyDescent="0.25">
      <c r="A98">
        <v>2179</v>
      </c>
      <c r="B98" t="s">
        <v>4</v>
      </c>
      <c r="D98" t="str">
        <f t="shared" si="4"/>
        <v>Y</v>
      </c>
      <c r="E98" t="str">
        <f t="shared" si="5"/>
        <v>INSERT INTO CCD_VESSELS (VESSEL_NAME, FINSS_ID, VESSEL_DESC, APP_SHOW_OPT_YN) VALUES ('Hi''ialakai', 2179, '', 'Y');</v>
      </c>
      <c r="F98" t="str">
        <f t="shared" si="6"/>
        <v>Hi'ialakai</v>
      </c>
      <c r="G98" t="str">
        <f t="shared" si="7"/>
        <v>UPDATE CCD_VESSELS SET APP_SHOW_OPT_YN = 'Y' where VESSEL_NAME = 'Hi''ialakai';</v>
      </c>
    </row>
    <row r="99" spans="1:7" x14ac:dyDescent="0.25">
      <c r="A99">
        <v>2115</v>
      </c>
      <c r="B99" t="s">
        <v>1564</v>
      </c>
      <c r="D99" t="str">
        <f t="shared" si="4"/>
        <v>N</v>
      </c>
      <c r="E99" t="str">
        <f t="shared" si="5"/>
        <v>INSERT INTO CCD_VESSELS (VESSEL_NAME, FINSS_ID, VESSEL_DESC, APP_SHOW_OPT_YN) VALUES ('Hihimanu', 2115, '', 'N');</v>
      </c>
      <c r="F99" t="e">
        <f t="shared" si="6"/>
        <v>#N/A</v>
      </c>
      <c r="G99" t="str">
        <f t="shared" si="7"/>
        <v>UPDATE CCD_VESSELS SET APP_SHOW_OPT_YN = 'N' where VESSEL_NAME = 'Hihimanu';</v>
      </c>
    </row>
    <row r="100" spans="1:7" x14ac:dyDescent="0.25">
      <c r="A100">
        <v>2116</v>
      </c>
      <c r="B100" t="s">
        <v>1565</v>
      </c>
      <c r="D100" t="str">
        <f t="shared" si="4"/>
        <v>N</v>
      </c>
      <c r="E100" t="str">
        <f t="shared" si="5"/>
        <v>INSERT INTO CCD_VESSELS (VESSEL_NAME, FINSS_ID, VESSEL_DESC, APP_SHOW_OPT_YN) VALUES ('Honua', 2116, '', 'N');</v>
      </c>
      <c r="F100" t="e">
        <f t="shared" si="6"/>
        <v>#N/A</v>
      </c>
      <c r="G100" t="str">
        <f t="shared" si="7"/>
        <v>UPDATE CCD_VESSELS SET APP_SHOW_OPT_YN = 'N' where VESSEL_NAME = 'Honua';</v>
      </c>
    </row>
    <row r="101" spans="1:7" x14ac:dyDescent="0.25">
      <c r="A101">
        <v>2189</v>
      </c>
      <c r="B101" t="s">
        <v>1566</v>
      </c>
      <c r="D101" t="str">
        <f t="shared" si="4"/>
        <v>N</v>
      </c>
      <c r="E101" t="str">
        <f t="shared" si="5"/>
        <v>INSERT INTO CCD_VESSELS (VESSEL_NAME, FINSS_ID, VESSEL_DESC, APP_SHOW_OPT_YN) VALUES ('Hugh R. Sharp', 2189, '', 'N');</v>
      </c>
      <c r="F101" t="e">
        <f t="shared" si="6"/>
        <v>#N/A</v>
      </c>
      <c r="G101" t="str">
        <f t="shared" si="7"/>
        <v>UPDATE CCD_VESSELS SET APP_SHOW_OPT_YN = 'N' where VESSEL_NAME = 'Hugh R. Sharp';</v>
      </c>
    </row>
    <row r="102" spans="1:7" x14ac:dyDescent="0.25">
      <c r="A102">
        <v>2014</v>
      </c>
      <c r="B102" t="s">
        <v>1567</v>
      </c>
      <c r="D102" t="str">
        <f t="shared" si="4"/>
        <v>N</v>
      </c>
      <c r="E102" t="str">
        <f t="shared" si="5"/>
        <v>INSERT INTO CCD_VESSELS (VESSEL_NAME, FINSS_ID, VESSEL_DESC, APP_SHOW_OPT_YN) VALUES ('Huki Pono', 2014, '', 'N');</v>
      </c>
      <c r="F102" t="e">
        <f t="shared" si="6"/>
        <v>#N/A</v>
      </c>
      <c r="G102" t="str">
        <f t="shared" si="7"/>
        <v>UPDATE CCD_VESSELS SET APP_SHOW_OPT_YN = 'N' where VESSEL_NAME = 'Huki Pono';</v>
      </c>
    </row>
    <row r="103" spans="1:7" x14ac:dyDescent="0.25">
      <c r="A103">
        <v>2117</v>
      </c>
      <c r="B103" t="s">
        <v>1568</v>
      </c>
      <c r="D103" t="str">
        <f t="shared" si="4"/>
        <v>N</v>
      </c>
      <c r="E103" t="str">
        <f t="shared" si="5"/>
        <v>INSERT INTO CCD_VESSELS (VESSEL_NAME, FINSS_ID, VESSEL_DESC, APP_SHOW_OPT_YN) VALUES ('Ighty Max', 2117, '', 'N');</v>
      </c>
      <c r="F103" t="e">
        <f t="shared" si="6"/>
        <v>#N/A</v>
      </c>
      <c r="G103" t="str">
        <f t="shared" si="7"/>
        <v>UPDATE CCD_VESSELS SET APP_SHOW_OPT_YN = 'N' where VESSEL_NAME = 'Ighty Max';</v>
      </c>
    </row>
    <row r="104" spans="1:7" x14ac:dyDescent="0.25">
      <c r="A104">
        <v>2380</v>
      </c>
      <c r="B104" t="s">
        <v>1569</v>
      </c>
      <c r="D104" t="str">
        <f t="shared" si="4"/>
        <v>N</v>
      </c>
      <c r="E104" t="str">
        <f t="shared" si="5"/>
        <v>INSERT INTO CCD_VESSELS (VESSEL_NAME, FINSS_ID, VESSEL_DESC, APP_SHOW_OPT_YN) VALUES ('Imua', 2380, '', 'N');</v>
      </c>
      <c r="F104" t="e">
        <f t="shared" si="6"/>
        <v>#N/A</v>
      </c>
      <c r="G104" t="str">
        <f t="shared" si="7"/>
        <v>UPDATE CCD_VESSELS SET APP_SHOW_OPT_YN = 'N' where VESSEL_NAME = 'Imua';</v>
      </c>
    </row>
    <row r="105" spans="1:7" x14ac:dyDescent="0.25">
      <c r="A105">
        <v>2058</v>
      </c>
      <c r="B105" t="s">
        <v>1570</v>
      </c>
      <c r="D105" t="str">
        <f t="shared" si="4"/>
        <v>N</v>
      </c>
      <c r="E105" t="str">
        <f t="shared" si="5"/>
        <v>INSERT INTO CCD_VESSELS (VESSEL_NAME, FINSS_ID, VESSEL_DESC, APP_SHOW_OPT_YN) VALUES ('Ipuk', 2058, '', 'N');</v>
      </c>
      <c r="F105" t="e">
        <f t="shared" si="6"/>
        <v>#N/A</v>
      </c>
      <c r="G105" t="str">
        <f t="shared" si="7"/>
        <v>UPDATE CCD_VESSELS SET APP_SHOW_OPT_YN = 'N' where VESSEL_NAME = 'Ipuk';</v>
      </c>
    </row>
    <row r="106" spans="1:7" x14ac:dyDescent="0.25">
      <c r="A106">
        <v>2088</v>
      </c>
      <c r="B106" t="s">
        <v>1571</v>
      </c>
      <c r="D106" t="str">
        <f t="shared" si="4"/>
        <v>N</v>
      </c>
      <c r="E106" t="str">
        <f t="shared" si="5"/>
        <v>INSERT INTO CCD_VESSELS (VESSEL_NAME, FINSS_ID, VESSEL_DESC, APP_SHOW_OPT_YN) VALUES ('Iron House ', 2088, '', 'N');</v>
      </c>
      <c r="F106" t="e">
        <f t="shared" si="6"/>
        <v>#N/A</v>
      </c>
      <c r="G106" t="str">
        <f t="shared" si="7"/>
        <v>UPDATE CCD_VESSELS SET APP_SHOW_OPT_YN = 'N' where VESSEL_NAME = 'Iron House ';</v>
      </c>
    </row>
    <row r="107" spans="1:7" x14ac:dyDescent="0.25">
      <c r="A107">
        <v>2059</v>
      </c>
      <c r="B107" t="s">
        <v>1572</v>
      </c>
      <c r="D107" t="str">
        <f t="shared" si="4"/>
        <v>N</v>
      </c>
      <c r="E107" t="str">
        <f t="shared" si="5"/>
        <v>INSERT INTO CCD_VESSELS (VESSEL_NAME, FINSS_ID, VESSEL_DESC, APP_SHOW_OPT_YN) VALUES ('Island C', 2059, '', 'N');</v>
      </c>
      <c r="F107" t="e">
        <f t="shared" si="6"/>
        <v>#N/A</v>
      </c>
      <c r="G107" t="str">
        <f t="shared" si="7"/>
        <v>UPDATE CCD_VESSELS SET APP_SHOW_OPT_YN = 'N' where VESSEL_NAME = 'Island C';</v>
      </c>
    </row>
    <row r="108" spans="1:7" x14ac:dyDescent="0.25">
      <c r="A108">
        <v>2180</v>
      </c>
      <c r="B108" t="s">
        <v>1573</v>
      </c>
      <c r="D108" t="str">
        <f t="shared" si="4"/>
        <v>N</v>
      </c>
      <c r="E108" t="str">
        <f t="shared" si="5"/>
        <v>INSERT INTO CCD_VESSELS (VESSEL_NAME, FINSS_ID, VESSEL_DESC, APP_SHOW_OPT_YN) VALUES ('John N. Cobb', 2180, '', 'N');</v>
      </c>
      <c r="F108" t="e">
        <f t="shared" si="6"/>
        <v>#N/A</v>
      </c>
      <c r="G108" t="str">
        <f t="shared" si="7"/>
        <v>UPDATE CCD_VESSELS SET APP_SHOW_OPT_YN = 'N' where VESSEL_NAME = 'John N. Cobb';</v>
      </c>
    </row>
    <row r="109" spans="1:7" x14ac:dyDescent="0.25">
      <c r="A109">
        <v>2118</v>
      </c>
      <c r="B109" t="s">
        <v>1574</v>
      </c>
      <c r="D109" t="str">
        <f t="shared" si="4"/>
        <v>N</v>
      </c>
      <c r="E109" t="str">
        <f t="shared" si="5"/>
        <v>INSERT INTO CCD_VESSELS (VESSEL_NAME, FINSS_ID, VESSEL_DESC, APP_SHOW_OPT_YN) VALUES ('Kahana', 2118, '', 'N');</v>
      </c>
      <c r="F109" t="e">
        <f t="shared" si="6"/>
        <v>#N/A</v>
      </c>
      <c r="G109" t="str">
        <f t="shared" si="7"/>
        <v>UPDATE CCD_VESSELS SET APP_SHOW_OPT_YN = 'N' where VESSEL_NAME = 'Kahana';</v>
      </c>
    </row>
    <row r="110" spans="1:7" x14ac:dyDescent="0.25">
      <c r="A110">
        <v>2089</v>
      </c>
      <c r="B110" t="s">
        <v>1575</v>
      </c>
      <c r="D110" t="str">
        <f t="shared" si="4"/>
        <v>N</v>
      </c>
      <c r="E110" t="str">
        <f t="shared" si="5"/>
        <v>INSERT INTO CCD_VESSELS (VESSEL_NAME, FINSS_ID, VESSEL_DESC, APP_SHOW_OPT_YN) VALUES ('Karen Elizabeth ', 2089, '', 'N');</v>
      </c>
      <c r="F110" t="e">
        <f t="shared" si="6"/>
        <v>#N/A</v>
      </c>
      <c r="G110" t="str">
        <f t="shared" si="7"/>
        <v>UPDATE CCD_VESSELS SET APP_SHOW_OPT_YN = 'N' where VESSEL_NAME = 'Karen Elizabeth ';</v>
      </c>
    </row>
    <row r="111" spans="1:7" x14ac:dyDescent="0.25">
      <c r="A111">
        <v>2119</v>
      </c>
      <c r="B111" t="s">
        <v>1576</v>
      </c>
      <c r="D111" t="str">
        <f t="shared" si="4"/>
        <v>N</v>
      </c>
      <c r="E111" t="str">
        <f t="shared" si="5"/>
        <v>INSERT INTO CCD_VESSELS (VESSEL_NAME, FINSS_ID, VESSEL_DESC, APP_SHOW_OPT_YN) VALUES ('Katy Mary', 2119, '', 'N');</v>
      </c>
      <c r="F111" t="e">
        <f t="shared" si="6"/>
        <v>#N/A</v>
      </c>
      <c r="G111" t="str">
        <f t="shared" si="7"/>
        <v>UPDATE CCD_VESSELS SET APP_SHOW_OPT_YN = 'N' where VESSEL_NAME = 'Katy Mary';</v>
      </c>
    </row>
    <row r="112" spans="1:7" x14ac:dyDescent="0.25">
      <c r="A112">
        <v>2190</v>
      </c>
      <c r="B112" t="s">
        <v>1577</v>
      </c>
      <c r="D112" t="str">
        <f t="shared" si="4"/>
        <v>N</v>
      </c>
      <c r="E112" t="str">
        <f t="shared" si="5"/>
        <v>INSERT INTO CCD_VESSELS (VESSEL_NAME, FINSS_ID, VESSEL_DESC, APP_SHOW_OPT_YN) VALUES ('Kilo Moana', 2190, '', 'N');</v>
      </c>
      <c r="F112" t="e">
        <f t="shared" si="6"/>
        <v>#N/A</v>
      </c>
      <c r="G112" t="str">
        <f t="shared" si="7"/>
        <v>UPDATE CCD_VESSELS SET APP_SHOW_OPT_YN = 'N' where VESSEL_NAME = 'Kilo Moana';</v>
      </c>
    </row>
    <row r="113" spans="1:7" x14ac:dyDescent="0.25">
      <c r="A113">
        <v>2120</v>
      </c>
      <c r="B113" t="s">
        <v>1578</v>
      </c>
      <c r="D113" t="str">
        <f t="shared" si="4"/>
        <v>N</v>
      </c>
      <c r="E113" t="str">
        <f t="shared" si="5"/>
        <v>INSERT INTO CCD_VESSELS (VESSEL_NAME, FINSS_ID, VESSEL_DESC, APP_SHOW_OPT_YN) VALUES ('Kohola R 3606/11m Ambar', 2120, '', 'N');</v>
      </c>
      <c r="F113" t="e">
        <f t="shared" si="6"/>
        <v>#N/A</v>
      </c>
      <c r="G113" t="str">
        <f t="shared" si="7"/>
        <v>UPDATE CCD_VESSELS SET APP_SHOW_OPT_YN = 'N' where VESSEL_NAME = 'Kohola R 3606/11m Ambar';</v>
      </c>
    </row>
    <row r="114" spans="1:7" x14ac:dyDescent="0.25">
      <c r="A114">
        <v>2121</v>
      </c>
      <c r="B114" t="s">
        <v>1579</v>
      </c>
      <c r="D114" t="str">
        <f t="shared" si="4"/>
        <v>N</v>
      </c>
      <c r="E114" t="str">
        <f t="shared" si="5"/>
        <v>INSERT INTO CCD_VESSELS (VESSEL_NAME, FINSS_ID, VESSEL_DESC, APP_SHOW_OPT_YN) VALUES ('Kokua Kai', 2121, '', 'N');</v>
      </c>
      <c r="F114" t="e">
        <f t="shared" si="6"/>
        <v>#N/A</v>
      </c>
      <c r="G114" t="str">
        <f t="shared" si="7"/>
        <v>UPDATE CCD_VESSELS SET APP_SHOW_OPT_YN = 'N' where VESSEL_NAME = 'Kokua Kai';</v>
      </c>
    </row>
    <row r="115" spans="1:7" x14ac:dyDescent="0.25">
      <c r="A115">
        <v>2214</v>
      </c>
      <c r="B115" t="s">
        <v>1580</v>
      </c>
      <c r="D115" t="str">
        <f t="shared" si="4"/>
        <v>N</v>
      </c>
      <c r="E115" t="str">
        <f t="shared" si="5"/>
        <v>INSERT INTO CCD_VESSELS (VESSEL_NAME, FINSS_ID, VESSEL_DESC, APP_SHOW_OPT_YN) VALUES ('Kumu', 2214, '', 'N');</v>
      </c>
      <c r="F115" t="e">
        <f t="shared" si="6"/>
        <v>#N/A</v>
      </c>
      <c r="G115" t="str">
        <f t="shared" si="7"/>
        <v>UPDATE CCD_VESSELS SET APP_SHOW_OPT_YN = 'N' where VESSEL_NAME = 'Kumu';</v>
      </c>
    </row>
    <row r="116" spans="1:7" x14ac:dyDescent="0.25">
      <c r="A116">
        <v>2158</v>
      </c>
      <c r="B116" t="s">
        <v>1581</v>
      </c>
      <c r="D116" t="str">
        <f t="shared" si="4"/>
        <v>N</v>
      </c>
      <c r="E116" t="str">
        <f t="shared" si="5"/>
        <v>INSERT INTO CCD_VESSELS (VESSEL_NAME, FINSS_ID, VESSEL_DESC, APP_SHOW_OPT_YN) VALUES ('Kuna', 2158, '', 'N');</v>
      </c>
      <c r="F116" t="e">
        <f t="shared" si="6"/>
        <v>#N/A</v>
      </c>
      <c r="G116" t="str">
        <f t="shared" si="7"/>
        <v>UPDATE CCD_VESSELS SET APP_SHOW_OPT_YN = 'N' where VESSEL_NAME = 'Kuna';</v>
      </c>
    </row>
    <row r="117" spans="1:7" x14ac:dyDescent="0.25">
      <c r="A117">
        <v>2159</v>
      </c>
      <c r="B117" t="s">
        <v>1582</v>
      </c>
      <c r="D117" t="str">
        <f t="shared" si="4"/>
        <v>N</v>
      </c>
      <c r="E117" t="str">
        <f t="shared" si="5"/>
        <v>INSERT INTO CCD_VESSELS (VESSEL_NAME, FINSS_ID, VESSEL_DESC, APP_SHOW_OPT_YN) VALUES ('La Mer', 2159, '', 'N');</v>
      </c>
      <c r="F117" t="e">
        <f t="shared" si="6"/>
        <v>#N/A</v>
      </c>
      <c r="G117" t="str">
        <f t="shared" si="7"/>
        <v>UPDATE CCD_VESSELS SET APP_SHOW_OPT_YN = 'N' where VESSEL_NAME = 'La Mer';</v>
      </c>
    </row>
    <row r="118" spans="1:7" x14ac:dyDescent="0.25">
      <c r="A118">
        <v>2283</v>
      </c>
      <c r="B118" t="s">
        <v>1583</v>
      </c>
      <c r="D118" t="str">
        <f t="shared" si="4"/>
        <v>N</v>
      </c>
      <c r="E118" t="str">
        <f t="shared" si="5"/>
        <v>INSERT INTO CCD_VESSELS (VESSEL_NAME, FINSS_ID, VESSEL_DESC, APP_SHOW_OPT_YN) VALUES ('Lady Gundy', 2283, '', 'N');</v>
      </c>
      <c r="F118" t="e">
        <f t="shared" si="6"/>
        <v>#N/A</v>
      </c>
      <c r="G118" t="str">
        <f t="shared" si="7"/>
        <v>UPDATE CCD_VESSELS SET APP_SHOW_OPT_YN = 'N' where VESSEL_NAME = 'Lady Gundy';</v>
      </c>
    </row>
    <row r="119" spans="1:7" x14ac:dyDescent="0.25">
      <c r="A119">
        <v>2099</v>
      </c>
      <c r="B119" t="s">
        <v>1584</v>
      </c>
      <c r="D119" t="str">
        <f t="shared" si="4"/>
        <v>N</v>
      </c>
      <c r="E119" t="str">
        <f t="shared" si="5"/>
        <v>INSERT INTO CCD_VESSELS (VESSEL_NAME, FINSS_ID, VESSEL_DESC, APP_SHOW_OPT_YN) VALUES ('Lady Law', 2099, '', 'N');</v>
      </c>
      <c r="F119" t="e">
        <f t="shared" si="6"/>
        <v>#N/A</v>
      </c>
      <c r="G119" t="str">
        <f t="shared" si="7"/>
        <v>UPDATE CCD_VESSELS SET APP_SHOW_OPT_YN = 'N' where VESSEL_NAME = 'Lady Law';</v>
      </c>
    </row>
    <row r="120" spans="1:7" x14ac:dyDescent="0.25">
      <c r="A120">
        <v>2015</v>
      </c>
      <c r="B120" t="s">
        <v>1585</v>
      </c>
      <c r="D120" t="str">
        <f t="shared" si="4"/>
        <v>N</v>
      </c>
      <c r="E120" t="str">
        <f t="shared" si="5"/>
        <v>INSERT INTO CCD_VESSELS (VESSEL_NAME, FINSS_ID, VESSEL_DESC, APP_SHOW_OPT_YN) VALUES ('Lady Lisa', 2015, '', 'N');</v>
      </c>
      <c r="F120" t="e">
        <f t="shared" si="6"/>
        <v>#N/A</v>
      </c>
      <c r="G120" t="str">
        <f t="shared" si="7"/>
        <v>UPDATE CCD_VESSELS SET APP_SHOW_OPT_YN = 'N' where VESSEL_NAME = 'Lady Lisa';</v>
      </c>
    </row>
    <row r="121" spans="1:7" x14ac:dyDescent="0.25">
      <c r="A121">
        <v>2100</v>
      </c>
      <c r="B121" t="s">
        <v>1586</v>
      </c>
      <c r="D121" t="str">
        <f t="shared" si="4"/>
        <v>N</v>
      </c>
      <c r="E121" t="str">
        <f t="shared" si="5"/>
        <v>INSERT INTO CCD_VESSELS (VESSEL_NAME, FINSS_ID, VESSEL_DESC, APP_SHOW_OPT_YN) VALUES ('Last Straw', 2100, '', 'N');</v>
      </c>
      <c r="F121" t="e">
        <f t="shared" si="6"/>
        <v>#N/A</v>
      </c>
      <c r="G121" t="str">
        <f t="shared" si="7"/>
        <v>UPDATE CCD_VESSELS SET APP_SHOW_OPT_YN = 'N' where VESSEL_NAME = 'Last Straw';</v>
      </c>
    </row>
    <row r="122" spans="1:7" x14ac:dyDescent="0.25">
      <c r="A122">
        <v>2147</v>
      </c>
      <c r="B122" t="s">
        <v>1587</v>
      </c>
      <c r="D122" t="str">
        <f t="shared" si="4"/>
        <v>N</v>
      </c>
      <c r="E122" t="str">
        <f t="shared" si="5"/>
        <v>INSERT INTO CCD_VESSELS (VESSEL_NAME, FINSS_ID, VESSEL_DESC, APP_SHOW_OPT_YN) VALUES ('Liberty Star', 2147, '', 'N');</v>
      </c>
      <c r="F122" t="e">
        <f t="shared" si="6"/>
        <v>#N/A</v>
      </c>
      <c r="G122" t="str">
        <f t="shared" si="7"/>
        <v>UPDATE CCD_VESSELS SET APP_SHOW_OPT_YN = 'N' where VESSEL_NAME = 'Liberty Star';</v>
      </c>
    </row>
    <row r="123" spans="1:7" x14ac:dyDescent="0.25">
      <c r="A123">
        <v>2122</v>
      </c>
      <c r="B123" t="s">
        <v>1588</v>
      </c>
      <c r="D123" t="str">
        <f t="shared" si="4"/>
        <v>N</v>
      </c>
      <c r="E123" t="str">
        <f t="shared" si="5"/>
        <v>INSERT INTO CCD_VESSELS (VESSEL_NAME, FINSS_ID, VESSEL_DESC, APP_SHOW_OPT_YN) VALUES ('Lucky Strike', 2122, '', 'N');</v>
      </c>
      <c r="F123" t="e">
        <f t="shared" si="6"/>
        <v>#N/A</v>
      </c>
      <c r="G123" t="str">
        <f t="shared" si="7"/>
        <v>UPDATE CCD_VESSELS SET APP_SHOW_OPT_YN = 'N' where VESSEL_NAME = 'Lucky Strike';</v>
      </c>
    </row>
    <row r="124" spans="1:7" x14ac:dyDescent="0.25">
      <c r="A124">
        <v>2016</v>
      </c>
      <c r="B124" t="s">
        <v>1589</v>
      </c>
      <c r="D124" t="str">
        <f t="shared" si="4"/>
        <v>N</v>
      </c>
      <c r="E124" t="str">
        <f t="shared" si="5"/>
        <v>INSERT INTO CCD_VESSELS (VESSEL_NAME, FINSS_ID, VESSEL_DESC, APP_SHOW_OPT_YN) VALUES ('Lumcon Pelican', 2016, '', 'N');</v>
      </c>
      <c r="F124" t="e">
        <f t="shared" si="6"/>
        <v>#N/A</v>
      </c>
      <c r="G124" t="str">
        <f t="shared" si="7"/>
        <v>UPDATE CCD_VESSELS SET APP_SHOW_OPT_YN = 'N' where VESSEL_NAME = 'Lumcon Pelican';</v>
      </c>
    </row>
    <row r="125" spans="1:7" x14ac:dyDescent="0.25">
      <c r="A125">
        <v>2017</v>
      </c>
      <c r="B125" t="s">
        <v>1590</v>
      </c>
      <c r="D125" t="str">
        <f t="shared" si="4"/>
        <v>N</v>
      </c>
      <c r="E125" t="str">
        <f t="shared" si="5"/>
        <v>INSERT INTO CCD_VESSELS (VESSEL_NAME, FINSS_ID, VESSEL_DESC, APP_SHOW_OPT_YN) VALUES ('Manuma', 2017, '', 'N');</v>
      </c>
      <c r="F125" t="e">
        <f t="shared" si="6"/>
        <v>#N/A</v>
      </c>
      <c r="G125" t="str">
        <f t="shared" si="7"/>
        <v>UPDATE CCD_VESSELS SET APP_SHOW_OPT_YN = 'N' where VESSEL_NAME = 'Manuma';</v>
      </c>
    </row>
    <row r="126" spans="1:7" x14ac:dyDescent="0.25">
      <c r="A126">
        <v>2018</v>
      </c>
      <c r="B126" t="s">
        <v>1591</v>
      </c>
      <c r="D126" t="str">
        <f t="shared" si="4"/>
        <v>N</v>
      </c>
      <c r="E126" t="str">
        <f t="shared" si="5"/>
        <v>INSERT INTO CCD_VESSELS (VESSEL_NAME, FINSS_ID, VESSEL_DESC, APP_SHOW_OPT_YN) VALUES ('Marguerite', 2018, '', 'N');</v>
      </c>
      <c r="F126" t="e">
        <f t="shared" si="6"/>
        <v>#N/A</v>
      </c>
      <c r="G126" t="str">
        <f t="shared" si="7"/>
        <v>UPDATE CCD_VESSELS SET APP_SHOW_OPT_YN = 'N' where VESSEL_NAME = 'Marguerite';</v>
      </c>
    </row>
    <row r="127" spans="1:7" x14ac:dyDescent="0.25">
      <c r="A127">
        <v>2123</v>
      </c>
      <c r="B127" t="s">
        <v>1592</v>
      </c>
      <c r="D127" t="str">
        <f t="shared" si="4"/>
        <v>N</v>
      </c>
      <c r="E127" t="str">
        <f t="shared" si="5"/>
        <v>INSERT INTO CCD_VESSELS (VESSEL_NAME, FINSS_ID, VESSEL_DESC, APP_SHOW_OPT_YN) VALUES ('Marie M', 2123, '', 'N');</v>
      </c>
      <c r="F127" t="e">
        <f t="shared" si="6"/>
        <v>#N/A</v>
      </c>
      <c r="G127" t="str">
        <f t="shared" si="7"/>
        <v>UPDATE CCD_VESSELS SET APP_SHOW_OPT_YN = 'N' where VESSEL_NAME = 'Marie M';</v>
      </c>
    </row>
    <row r="128" spans="1:7" x14ac:dyDescent="0.25">
      <c r="A128">
        <v>2090</v>
      </c>
      <c r="B128" t="s">
        <v>1593</v>
      </c>
      <c r="D128" t="str">
        <f t="shared" si="4"/>
        <v>N</v>
      </c>
      <c r="E128" t="str">
        <f t="shared" si="5"/>
        <v>INSERT INTO CCD_VESSELS (VESSEL_NAME, FINSS_ID, VESSEL_DESC, APP_SHOW_OPT_YN) VALUES ('Mary Elena', 2090, '', 'N');</v>
      </c>
      <c r="F128" t="e">
        <f t="shared" si="6"/>
        <v>#N/A</v>
      </c>
      <c r="G128" t="str">
        <f t="shared" si="7"/>
        <v>UPDATE CCD_VESSELS SET APP_SHOW_OPT_YN = 'N' where VESSEL_NAME = 'Mary Elena';</v>
      </c>
    </row>
    <row r="129" spans="1:7" x14ac:dyDescent="0.25">
      <c r="A129">
        <v>2259</v>
      </c>
      <c r="B129" t="s">
        <v>1594</v>
      </c>
      <c r="D129" t="str">
        <f t="shared" si="4"/>
        <v>N</v>
      </c>
      <c r="E129" t="str">
        <f t="shared" si="5"/>
        <v>INSERT INTO CCD_VESSELS (VESSEL_NAME, FINSS_ID, VESSEL_DESC, APP_SHOW_OPT_YN) VALUES ('Mary Elizabeth', 2259, '', 'N');</v>
      </c>
      <c r="F129" t="e">
        <f t="shared" si="6"/>
        <v>#N/A</v>
      </c>
      <c r="G129" t="str">
        <f t="shared" si="7"/>
        <v>UPDATE CCD_VESSELS SET APP_SHOW_OPT_YN = 'N' where VESSEL_NAME = 'Mary Elizabeth';</v>
      </c>
    </row>
    <row r="130" spans="1:7" x14ac:dyDescent="0.25">
      <c r="A130">
        <v>2091</v>
      </c>
      <c r="B130" t="s">
        <v>1595</v>
      </c>
      <c r="D130" t="str">
        <f t="shared" si="4"/>
        <v>N</v>
      </c>
      <c r="E130" t="str">
        <f t="shared" si="5"/>
        <v>INSERT INTO CCD_VESSELS (VESSEL_NAME, FINSS_ID, VESSEL_DESC, APP_SHOW_OPT_YN) VALUES ('Mary K', 2091, '', 'N');</v>
      </c>
      <c r="F130" t="e">
        <f t="shared" si="6"/>
        <v>#N/A</v>
      </c>
      <c r="G130" t="str">
        <f t="shared" si="7"/>
        <v>UPDATE CCD_VESSELS SET APP_SHOW_OPT_YN = 'N' where VESSEL_NAME = 'Mary K';</v>
      </c>
    </row>
    <row r="131" spans="1:7" x14ac:dyDescent="0.25">
      <c r="A131">
        <v>2170</v>
      </c>
      <c r="B131" t="s">
        <v>1596</v>
      </c>
      <c r="D131" t="str">
        <f t="shared" ref="D131:D194" si="8">IF(ISNA(F131), "N", "Y")</f>
        <v>N</v>
      </c>
      <c r="E131" t="str">
        <f t="shared" ref="E131:E194" si="9">CONCATENATE("INSERT INTO CCD_VESSELS (VESSEL_NAME, FINSS_ID, VESSEL_DESC, APP_SHOW_OPT_YN) VALUES ('", SUBSTITUTE(B131, "'", "''"), "', ", IF(ISBLANK(A131), "NULL", A131), ", '", SUBSTITUTE(C131, "'", "''"), "', '", D131, "');")</f>
        <v>INSERT INTO CCD_VESSELS (VESSEL_NAME, FINSS_ID, VESSEL_DESC, APP_SHOW_OPT_YN) VALUES ('McArthur II', 2170, '', 'N');</v>
      </c>
      <c r="F131" t="e">
        <f t="shared" ref="F131:F194" si="10">VLOOKUP(B131, $T$2:$U$53, 1, FALSE)</f>
        <v>#N/A</v>
      </c>
      <c r="G131" t="str">
        <f t="shared" ref="G131:G194" si="11">CONCATENATE("UPDATE CCD_VESSELS SET APP_SHOW_OPT_YN = '", D131, "' where VESSEL_NAME = '", SUBSTITUTE(B131, "'", "''"), "';")</f>
        <v>UPDATE CCD_VESSELS SET APP_SHOW_OPT_YN = 'N' where VESSEL_NAME = 'McArthur II';</v>
      </c>
    </row>
    <row r="132" spans="1:7" x14ac:dyDescent="0.25">
      <c r="A132">
        <v>2019</v>
      </c>
      <c r="B132" t="s">
        <v>1597</v>
      </c>
      <c r="D132" t="str">
        <f t="shared" si="8"/>
        <v>N</v>
      </c>
      <c r="E132" t="str">
        <f t="shared" si="9"/>
        <v>INSERT INTO CCD_VESSELS (VESSEL_NAME, FINSS_ID, VESSEL_DESC, APP_SHOW_OPT_YN) VALUES ('Medeia', 2019, '', 'N');</v>
      </c>
      <c r="F132" t="e">
        <f t="shared" si="10"/>
        <v>#N/A</v>
      </c>
      <c r="G132" t="str">
        <f t="shared" si="11"/>
        <v>UPDATE CCD_VESSELS SET APP_SHOW_OPT_YN = 'N' where VESSEL_NAME = 'Medeia';</v>
      </c>
    </row>
    <row r="133" spans="1:7" x14ac:dyDescent="0.25">
      <c r="A133">
        <v>2191</v>
      </c>
      <c r="B133" t="s">
        <v>1598</v>
      </c>
      <c r="D133" t="str">
        <f t="shared" si="8"/>
        <v>N</v>
      </c>
      <c r="E133" t="str">
        <f t="shared" si="9"/>
        <v>INSERT INTO CCD_VESSELS (VESSEL_NAME, FINSS_ID, VESSEL_DESC, APP_SHOW_OPT_YN) VALUES ('Melville', 2191, '', 'N');</v>
      </c>
      <c r="F133" t="e">
        <f t="shared" si="10"/>
        <v>#N/A</v>
      </c>
      <c r="G133" t="str">
        <f t="shared" si="11"/>
        <v>UPDATE CCD_VESSELS SET APP_SHOW_OPT_YN = 'N' where VESSEL_NAME = 'Melville';</v>
      </c>
    </row>
    <row r="134" spans="1:7" x14ac:dyDescent="0.25">
      <c r="A134">
        <v>2092</v>
      </c>
      <c r="B134" t="s">
        <v>1599</v>
      </c>
      <c r="D134" t="str">
        <f t="shared" si="8"/>
        <v>N</v>
      </c>
      <c r="E134" t="str">
        <f t="shared" si="9"/>
        <v>INSERT INTO CCD_VESSELS (VESSEL_NAME, FINSS_ID, VESSEL_DESC, APP_SHOW_OPT_YN) VALUES ('Metacomet', 2092, '', 'N');</v>
      </c>
      <c r="F134" t="e">
        <f t="shared" si="10"/>
        <v>#N/A</v>
      </c>
      <c r="G134" t="str">
        <f t="shared" si="11"/>
        <v>UPDATE CCD_VESSELS SET APP_SHOW_OPT_YN = 'N' where VESSEL_NAME = 'Metacomet';</v>
      </c>
    </row>
    <row r="135" spans="1:7" x14ac:dyDescent="0.25">
      <c r="A135">
        <v>2215</v>
      </c>
      <c r="B135" t="s">
        <v>1600</v>
      </c>
      <c r="D135" t="str">
        <f t="shared" si="8"/>
        <v>N</v>
      </c>
      <c r="E135" t="str">
        <f t="shared" si="9"/>
        <v>INSERT INTO CCD_VESSELS (VESSEL_NAME, FINSS_ID, VESSEL_DESC, APP_SHOW_OPT_YN) VALUES ('Miller', 2215, '', 'N');</v>
      </c>
      <c r="F135" t="e">
        <f t="shared" si="10"/>
        <v>#N/A</v>
      </c>
      <c r="G135" t="str">
        <f t="shared" si="11"/>
        <v>UPDATE CCD_VESSELS SET APP_SHOW_OPT_YN = 'N' where VESSEL_NAME = 'Miller';</v>
      </c>
    </row>
    <row r="136" spans="1:7" x14ac:dyDescent="0.25">
      <c r="A136">
        <v>2181</v>
      </c>
      <c r="B136" t="s">
        <v>1601</v>
      </c>
      <c r="D136" t="str">
        <f t="shared" si="8"/>
        <v>N</v>
      </c>
      <c r="E136" t="str">
        <f t="shared" si="9"/>
        <v>INSERT INTO CCD_VESSELS (VESSEL_NAME, FINSS_ID, VESSEL_DESC, APP_SHOW_OPT_YN) VALUES ('Miller Freeman', 2181, '', 'N');</v>
      </c>
      <c r="F136" t="e">
        <f t="shared" si="10"/>
        <v>#N/A</v>
      </c>
      <c r="G136" t="str">
        <f t="shared" si="11"/>
        <v>UPDATE CCD_VESSELS SET APP_SHOW_OPT_YN = 'N' where VESSEL_NAME = 'Miller Freeman';</v>
      </c>
    </row>
    <row r="137" spans="1:7" x14ac:dyDescent="0.25">
      <c r="A137">
        <v>2124</v>
      </c>
      <c r="B137" t="s">
        <v>1602</v>
      </c>
      <c r="D137" t="str">
        <f t="shared" si="8"/>
        <v>N</v>
      </c>
      <c r="E137" t="str">
        <f t="shared" si="9"/>
        <v>INSERT INTO CCD_VESSELS (VESSEL_NAME, FINSS_ID, VESSEL_DESC, APP_SHOW_OPT_YN) VALUES ('Mini Max', 2124, '', 'N');</v>
      </c>
      <c r="F137" t="e">
        <f t="shared" si="10"/>
        <v>#N/A</v>
      </c>
      <c r="G137" t="str">
        <f t="shared" si="11"/>
        <v>UPDATE CCD_VESSELS SET APP_SHOW_OPT_YN = 'N' where VESSEL_NAME = 'Mini Max';</v>
      </c>
    </row>
    <row r="138" spans="1:7" x14ac:dyDescent="0.25">
      <c r="A138">
        <v>2101</v>
      </c>
      <c r="B138" t="s">
        <v>1603</v>
      </c>
      <c r="D138" t="str">
        <f t="shared" si="8"/>
        <v>N</v>
      </c>
      <c r="E138" t="str">
        <f t="shared" si="9"/>
        <v>INSERT INTO CCD_VESSELS (VESSEL_NAME, FINSS_ID, VESSEL_DESC, APP_SHOW_OPT_YN) VALUES ('Mirage', 2101, '', 'N');</v>
      </c>
      <c r="F138" t="e">
        <f t="shared" si="10"/>
        <v>#N/A</v>
      </c>
      <c r="G138" t="str">
        <f t="shared" si="11"/>
        <v>UPDATE CCD_VESSELS SET APP_SHOW_OPT_YN = 'N' where VESSEL_NAME = 'Mirage';</v>
      </c>
    </row>
    <row r="139" spans="1:7" x14ac:dyDescent="0.25">
      <c r="A139">
        <v>2216</v>
      </c>
      <c r="B139" t="s">
        <v>1604</v>
      </c>
      <c r="D139" t="str">
        <f t="shared" si="8"/>
        <v>N</v>
      </c>
      <c r="E139" t="str">
        <f t="shared" si="9"/>
        <v>INSERT INTO CCD_VESSELS (VESSEL_NAME, FINSS_ID, VESSEL_DESC, APP_SHOW_OPT_YN) VALUES ('Miriam', 2216, '', 'N');</v>
      </c>
      <c r="F139" t="e">
        <f t="shared" si="10"/>
        <v>#N/A</v>
      </c>
      <c r="G139" t="str">
        <f t="shared" si="11"/>
        <v>UPDATE CCD_VESSELS SET APP_SHOW_OPT_YN = 'N' where VESSEL_NAME = 'Miriam';</v>
      </c>
    </row>
    <row r="140" spans="1:7" x14ac:dyDescent="0.25">
      <c r="A140">
        <v>2279</v>
      </c>
      <c r="B140" t="s">
        <v>1605</v>
      </c>
      <c r="D140" t="str">
        <f t="shared" si="8"/>
        <v>N</v>
      </c>
      <c r="E140" t="str">
        <f t="shared" si="9"/>
        <v>INSERT INTO CCD_VESSELS (VESSEL_NAME, FINSS_ID, VESSEL_DESC, APP_SHOW_OPT_YN) VALUES ('Miss Alyssa', 2279, '', 'N');</v>
      </c>
      <c r="F140" t="e">
        <f t="shared" si="10"/>
        <v>#N/A</v>
      </c>
      <c r="G140" t="str">
        <f t="shared" si="11"/>
        <v>UPDATE CCD_VESSELS SET APP_SHOW_OPT_YN = 'N' where VESSEL_NAME = 'Miss Alyssa';</v>
      </c>
    </row>
    <row r="141" spans="1:7" x14ac:dyDescent="0.25">
      <c r="A141">
        <v>2102</v>
      </c>
      <c r="B141" t="s">
        <v>1606</v>
      </c>
      <c r="D141" t="str">
        <f t="shared" si="8"/>
        <v>N</v>
      </c>
      <c r="E141" t="str">
        <f t="shared" si="9"/>
        <v>INSERT INTO CCD_VESSELS (VESSEL_NAME, FINSS_ID, VESSEL_DESC, APP_SHOW_OPT_YN) VALUES ('Miss Linda', 2102, '', 'N');</v>
      </c>
      <c r="F141" t="e">
        <f t="shared" si="10"/>
        <v>#N/A</v>
      </c>
      <c r="G141" t="str">
        <f t="shared" si="11"/>
        <v>UPDATE CCD_VESSELS SET APP_SHOW_OPT_YN = 'N' where VESSEL_NAME = 'Miss Linda';</v>
      </c>
    </row>
    <row r="142" spans="1:7" x14ac:dyDescent="0.25">
      <c r="A142">
        <v>2103</v>
      </c>
      <c r="B142" t="s">
        <v>1607</v>
      </c>
      <c r="D142" t="str">
        <f t="shared" si="8"/>
        <v>N</v>
      </c>
      <c r="E142" t="str">
        <f t="shared" si="9"/>
        <v>INSERT INTO CCD_VESSELS (VESSEL_NAME, FINSS_ID, VESSEL_DESC, APP_SHOW_OPT_YN) VALUES ('Miss Sue', 2103, '', 'N');</v>
      </c>
      <c r="F142" t="e">
        <f t="shared" si="10"/>
        <v>#N/A</v>
      </c>
      <c r="G142" t="str">
        <f t="shared" si="11"/>
        <v>UPDATE CCD_VESSELS SET APP_SHOW_OPT_YN = 'N' where VESSEL_NAME = 'Miss Sue';</v>
      </c>
    </row>
    <row r="143" spans="1:7" x14ac:dyDescent="0.25">
      <c r="A143">
        <v>2160</v>
      </c>
      <c r="B143" t="s">
        <v>1608</v>
      </c>
      <c r="D143" t="str">
        <f t="shared" si="8"/>
        <v>N</v>
      </c>
      <c r="E143" t="str">
        <f t="shared" si="9"/>
        <v>INSERT INTO CCD_VESSELS (VESSEL_NAME, FINSS_ID, VESSEL_DESC, APP_SHOW_OPT_YN) VALUES ('Moana Wave', 2160, '', 'N');</v>
      </c>
      <c r="F143" t="e">
        <f t="shared" si="10"/>
        <v>#N/A</v>
      </c>
      <c r="G143" t="str">
        <f t="shared" si="11"/>
        <v>UPDATE CCD_VESSELS SET APP_SHOW_OPT_YN = 'N' where VESSEL_NAME = 'Moana Wave';</v>
      </c>
    </row>
    <row r="144" spans="1:7" x14ac:dyDescent="0.25">
      <c r="A144">
        <v>2217</v>
      </c>
      <c r="B144" t="s">
        <v>1609</v>
      </c>
      <c r="D144" t="str">
        <f t="shared" si="8"/>
        <v>N</v>
      </c>
      <c r="E144" t="str">
        <f t="shared" si="9"/>
        <v>INSERT INTO CCD_VESSELS (VESSEL_NAME, FINSS_ID, VESSEL_DESC, APP_SHOW_OPT_YN) VALUES ('Mokarran (F2504)', 2217, '', 'N');</v>
      </c>
      <c r="F144" t="e">
        <f t="shared" si="10"/>
        <v>#N/A</v>
      </c>
      <c r="G144" t="str">
        <f t="shared" si="11"/>
        <v>UPDATE CCD_VESSELS SET APP_SHOW_OPT_YN = 'N' where VESSEL_NAME = 'Mokarran (F2504)';</v>
      </c>
    </row>
    <row r="145" spans="1:7" x14ac:dyDescent="0.25">
      <c r="A145">
        <v>2093</v>
      </c>
      <c r="B145" t="s">
        <v>1610</v>
      </c>
      <c r="D145" t="str">
        <f t="shared" si="8"/>
        <v>N</v>
      </c>
      <c r="E145" t="str">
        <f t="shared" si="9"/>
        <v>INSERT INTO CCD_VESSELS (VESSEL_NAME, FINSS_ID, VESSEL_DESC, APP_SHOW_OPT_YN) VALUES ('Moragh K', 2093, '', 'N');</v>
      </c>
      <c r="F145" t="e">
        <f t="shared" si="10"/>
        <v>#N/A</v>
      </c>
      <c r="G145" t="str">
        <f t="shared" si="11"/>
        <v>UPDATE CCD_VESSELS SET APP_SHOW_OPT_YN = 'N' where VESSEL_NAME = 'Moragh K';</v>
      </c>
    </row>
    <row r="146" spans="1:7" x14ac:dyDescent="0.25">
      <c r="A146">
        <v>2104</v>
      </c>
      <c r="B146" t="s">
        <v>1611</v>
      </c>
      <c r="D146" t="str">
        <f t="shared" si="8"/>
        <v>N</v>
      </c>
      <c r="E146" t="str">
        <f t="shared" si="9"/>
        <v>INSERT INTO CCD_VESSELS (VESSEL_NAME, FINSS_ID, VESSEL_DESC, APP_SHOW_OPT_YN) VALUES ('Ms. Julie', 2104, '', 'N');</v>
      </c>
      <c r="F146" t="e">
        <f t="shared" si="10"/>
        <v>#N/A</v>
      </c>
      <c r="G146" t="str">
        <f t="shared" si="11"/>
        <v>UPDATE CCD_VESSELS SET APP_SHOW_OPT_YN = 'N' where VESSEL_NAME = 'Ms. Julie';</v>
      </c>
    </row>
    <row r="147" spans="1:7" x14ac:dyDescent="0.25">
      <c r="A147">
        <v>2060</v>
      </c>
      <c r="B147" t="s">
        <v>1612</v>
      </c>
      <c r="D147" t="str">
        <f t="shared" si="8"/>
        <v>N</v>
      </c>
      <c r="E147" t="str">
        <f t="shared" si="9"/>
        <v>INSERT INTO CCD_VESSELS (VESSEL_NAME, FINSS_ID, VESSEL_DESC, APP_SHOW_OPT_YN) VALUES ('Muir Milach', 2060, '', 'N');</v>
      </c>
      <c r="F147" t="e">
        <f t="shared" si="10"/>
        <v>#N/A</v>
      </c>
      <c r="G147" t="str">
        <f t="shared" si="11"/>
        <v>UPDATE CCD_VESSELS SET APP_SHOW_OPT_YN = 'N' where VESSEL_NAME = 'Muir Milach';</v>
      </c>
    </row>
    <row r="148" spans="1:7" x14ac:dyDescent="0.25">
      <c r="A148">
        <v>2061</v>
      </c>
      <c r="B148" t="s">
        <v>1613</v>
      </c>
      <c r="D148" t="str">
        <f t="shared" si="8"/>
        <v>N</v>
      </c>
      <c r="E148" t="str">
        <f t="shared" si="9"/>
        <v>INSERT INTO CCD_VESSELS (VESSEL_NAME, FINSS_ID, VESSEL_DESC, APP_SHOW_OPT_YN) VALUES ('Mythos', 2061, '', 'N');</v>
      </c>
      <c r="F148" t="e">
        <f t="shared" si="10"/>
        <v>#N/A</v>
      </c>
      <c r="G148" t="str">
        <f t="shared" si="11"/>
        <v>UPDATE CCD_VESSELS SET APP_SHOW_OPT_YN = 'N' where VESSEL_NAME = 'Mythos';</v>
      </c>
    </row>
    <row r="149" spans="1:7" x14ac:dyDescent="0.25">
      <c r="A149">
        <v>2171</v>
      </c>
      <c r="B149" t="s">
        <v>1614</v>
      </c>
      <c r="D149" t="str">
        <f t="shared" si="8"/>
        <v>N</v>
      </c>
      <c r="E149" t="str">
        <f t="shared" si="9"/>
        <v>INSERT INTO CCD_VESSELS (VESSEL_NAME, FINSS_ID, VESSEL_DESC, APP_SHOW_OPT_YN) VALUES ('Nancy Foster', 2171, '', 'N');</v>
      </c>
      <c r="F149" t="e">
        <f t="shared" si="10"/>
        <v>#N/A</v>
      </c>
      <c r="G149" t="str">
        <f t="shared" si="11"/>
        <v>UPDATE CCD_VESSELS SET APP_SHOW_OPT_YN = 'N' where VESSEL_NAME = 'Nancy Foster';</v>
      </c>
    </row>
    <row r="150" spans="1:7" x14ac:dyDescent="0.25">
      <c r="A150">
        <v>2161</v>
      </c>
      <c r="B150" t="s">
        <v>1615</v>
      </c>
      <c r="D150" t="str">
        <f t="shared" si="8"/>
        <v>N</v>
      </c>
      <c r="E150" t="str">
        <f t="shared" si="9"/>
        <v>INSERT INTO CCD_VESSELS (VESSEL_NAME, FINSS_ID, VESSEL_DESC, APP_SHOW_OPT_YN) VALUES ('Nathaniel Palmer', 2161, '', 'N');</v>
      </c>
      <c r="F150" t="e">
        <f t="shared" si="10"/>
        <v>#N/A</v>
      </c>
      <c r="G150" t="str">
        <f t="shared" si="11"/>
        <v>UPDATE CCD_VESSELS SET APP_SHOW_OPT_YN = 'N' where VESSEL_NAME = 'Nathaniel Palmer';</v>
      </c>
    </row>
    <row r="151" spans="1:7" x14ac:dyDescent="0.25">
      <c r="A151">
        <v>2192</v>
      </c>
      <c r="B151" t="s">
        <v>1616</v>
      </c>
      <c r="D151" t="str">
        <f t="shared" si="8"/>
        <v>N</v>
      </c>
      <c r="E151" t="str">
        <f t="shared" si="9"/>
        <v>INSERT INTO CCD_VESSELS (VESSEL_NAME, FINSS_ID, VESSEL_DESC, APP_SHOW_OPT_YN) VALUES ('New Horizon', 2192, '', 'N');</v>
      </c>
      <c r="F151" t="e">
        <f t="shared" si="10"/>
        <v>#N/A</v>
      </c>
      <c r="G151" t="str">
        <f t="shared" si="11"/>
        <v>UPDATE CCD_VESSELS SET APP_SHOW_OPT_YN = 'N' where VESSEL_NAME = 'New Horizon';</v>
      </c>
    </row>
    <row r="152" spans="1:7" x14ac:dyDescent="0.25">
      <c r="A152">
        <v>2105</v>
      </c>
      <c r="B152" t="s">
        <v>1617</v>
      </c>
      <c r="D152" t="str">
        <f t="shared" si="8"/>
        <v>N</v>
      </c>
      <c r="E152" t="str">
        <f t="shared" si="9"/>
        <v>INSERT INTO CCD_VESSELS (VESSEL_NAME, FINSS_ID, VESSEL_DESC, APP_SHOW_OPT_YN) VALUES ('Noahs Ark', 2105, '', 'N');</v>
      </c>
      <c r="F152" t="e">
        <f t="shared" si="10"/>
        <v>#N/A</v>
      </c>
      <c r="G152" t="str">
        <f t="shared" si="11"/>
        <v>UPDATE CCD_VESSELS SET APP_SHOW_OPT_YN = 'N' where VESSEL_NAME = 'Noahs Ark';</v>
      </c>
    </row>
    <row r="153" spans="1:7" x14ac:dyDescent="0.25">
      <c r="A153">
        <v>2062</v>
      </c>
      <c r="B153" t="s">
        <v>1618</v>
      </c>
      <c r="D153" t="str">
        <f t="shared" si="8"/>
        <v>N</v>
      </c>
      <c r="E153" t="str">
        <f t="shared" si="9"/>
        <v>INSERT INTO CCD_VESSELS (VESSEL_NAME, FINSS_ID, VESSEL_DESC, APP_SHOW_OPT_YN) VALUES ('Norseman', 2062, '', 'N');</v>
      </c>
      <c r="F153" t="e">
        <f t="shared" si="10"/>
        <v>#N/A</v>
      </c>
      <c r="G153" t="str">
        <f t="shared" si="11"/>
        <v>UPDATE CCD_VESSELS SET APP_SHOW_OPT_YN = 'N' where VESSEL_NAME = 'Norseman';</v>
      </c>
    </row>
    <row r="154" spans="1:7" x14ac:dyDescent="0.25">
      <c r="A154">
        <v>2063</v>
      </c>
      <c r="B154" t="s">
        <v>1619</v>
      </c>
      <c r="D154" t="str">
        <f t="shared" si="8"/>
        <v>N</v>
      </c>
      <c r="E154" t="str">
        <f t="shared" si="9"/>
        <v>INSERT INTO CCD_VESSELS (VESSEL_NAME, FINSS_ID, VESSEL_DESC, APP_SHOW_OPT_YN) VALUES ('Norseman II', 2063, '', 'N');</v>
      </c>
      <c r="F154" t="e">
        <f t="shared" si="10"/>
        <v>#N/A</v>
      </c>
      <c r="G154" t="str">
        <f t="shared" si="11"/>
        <v>UPDATE CCD_VESSELS SET APP_SHOW_OPT_YN = 'N' where VESSEL_NAME = 'Norseman II';</v>
      </c>
    </row>
    <row r="155" spans="1:7" x14ac:dyDescent="0.25">
      <c r="A155">
        <v>2064</v>
      </c>
      <c r="B155" t="s">
        <v>1620</v>
      </c>
      <c r="D155" t="str">
        <f t="shared" si="8"/>
        <v>N</v>
      </c>
      <c r="E155" t="str">
        <f t="shared" si="9"/>
        <v>INSERT INTO CCD_VESSELS (VESSEL_NAME, FINSS_ID, VESSEL_DESC, APP_SHOW_OPT_YN) VALUES ('Northwest Explorer', 2064, '', 'N');</v>
      </c>
      <c r="F155" t="e">
        <f t="shared" si="10"/>
        <v>#N/A</v>
      </c>
      <c r="G155" t="str">
        <f t="shared" si="11"/>
        <v>UPDATE CCD_VESSELS SET APP_SHOW_OPT_YN = 'N' where VESSEL_NAME = 'Northwest Explorer';</v>
      </c>
    </row>
    <row r="156" spans="1:7" x14ac:dyDescent="0.25">
      <c r="A156">
        <v>2020</v>
      </c>
      <c r="B156" t="s">
        <v>1621</v>
      </c>
      <c r="D156" t="str">
        <f t="shared" si="8"/>
        <v>N</v>
      </c>
      <c r="E156" t="str">
        <f t="shared" si="9"/>
        <v>INSERT INTO CCD_VESSELS (VESSEL_NAME, FINSS_ID, VESSEL_DESC, APP_SHOW_OPT_YN) VALUES ('Nueces', 2020, '', 'N');</v>
      </c>
      <c r="F156" t="e">
        <f t="shared" si="10"/>
        <v>#N/A</v>
      </c>
      <c r="G156" t="str">
        <f t="shared" si="11"/>
        <v>UPDATE CCD_VESSELS SET APP_SHOW_OPT_YN = 'N' where VESSEL_NAME = 'Nueces';</v>
      </c>
    </row>
    <row r="157" spans="1:7" x14ac:dyDescent="0.25">
      <c r="A157">
        <v>2021</v>
      </c>
      <c r="B157" t="s">
        <v>1622</v>
      </c>
      <c r="D157" t="str">
        <f t="shared" si="8"/>
        <v>N</v>
      </c>
      <c r="E157" t="str">
        <f t="shared" si="9"/>
        <v>INSERT INTO CCD_VESSELS (VESSEL_NAME, FINSS_ID, VESSEL_DESC, APP_SHOW_OPT_YN) VALUES ('OLE 23''', 2021, '', 'N');</v>
      </c>
      <c r="F157" t="e">
        <f t="shared" si="10"/>
        <v>#N/A</v>
      </c>
      <c r="G157" t="str">
        <f t="shared" si="11"/>
        <v>UPDATE CCD_VESSELS SET APP_SHOW_OPT_YN = 'N' where VESSEL_NAME = 'OLE 23''';</v>
      </c>
    </row>
    <row r="158" spans="1:7" x14ac:dyDescent="0.25">
      <c r="A158">
        <v>2065</v>
      </c>
      <c r="B158" t="s">
        <v>1623</v>
      </c>
      <c r="D158" t="str">
        <f t="shared" si="8"/>
        <v>N</v>
      </c>
      <c r="E158" t="str">
        <f t="shared" si="9"/>
        <v>INSERT INTO CCD_VESSELS (VESSEL_NAME, FINSS_ID, VESSEL_DESC, APP_SHOW_OPT_YN) VALUES ('Ocean Explorer', 2065, '', 'N');</v>
      </c>
      <c r="F158" t="e">
        <f t="shared" si="10"/>
        <v>#N/A</v>
      </c>
      <c r="G158" t="str">
        <f t="shared" si="11"/>
        <v>UPDATE CCD_VESSELS SET APP_SHOW_OPT_YN = 'N' where VESSEL_NAME = 'Ocean Explorer';</v>
      </c>
    </row>
    <row r="159" spans="1:7" x14ac:dyDescent="0.25">
      <c r="A159">
        <v>2125</v>
      </c>
      <c r="B159" t="s">
        <v>1624</v>
      </c>
      <c r="D159" t="str">
        <f t="shared" si="8"/>
        <v>N</v>
      </c>
      <c r="E159" t="str">
        <f t="shared" si="9"/>
        <v>INSERT INTO CCD_VESSELS (VESSEL_NAME, FINSS_ID, VESSEL_DESC, APP_SHOW_OPT_YN) VALUES ('Ocean Masta', 2125, '', 'N');</v>
      </c>
      <c r="F159" t="e">
        <f t="shared" si="10"/>
        <v>#N/A</v>
      </c>
      <c r="G159" t="str">
        <f t="shared" si="11"/>
        <v>UPDATE CCD_VESSELS SET APP_SHOW_OPT_YN = 'N' where VESSEL_NAME = 'Ocean Masta';</v>
      </c>
    </row>
    <row r="160" spans="1:7" x14ac:dyDescent="0.25">
      <c r="A160">
        <v>2066</v>
      </c>
      <c r="B160" t="s">
        <v>1625</v>
      </c>
      <c r="D160" t="str">
        <f t="shared" si="8"/>
        <v>N</v>
      </c>
      <c r="E160" t="str">
        <f t="shared" si="9"/>
        <v>INSERT INTO CCD_VESSELS (VESSEL_NAME, FINSS_ID, VESSEL_DESC, APP_SHOW_OPT_YN) VALUES ('Ocean Olympic', 2066, '', 'N');</v>
      </c>
      <c r="F160" t="e">
        <f t="shared" si="10"/>
        <v>#N/A</v>
      </c>
      <c r="G160" t="str">
        <f t="shared" si="11"/>
        <v>UPDATE CCD_VESSELS SET APP_SHOW_OPT_YN = 'N' where VESSEL_NAME = 'Ocean Olympic';</v>
      </c>
    </row>
    <row r="161" spans="1:7" x14ac:dyDescent="0.25">
      <c r="A161">
        <v>2067</v>
      </c>
      <c r="B161" t="s">
        <v>1626</v>
      </c>
      <c r="D161" t="str">
        <f t="shared" si="8"/>
        <v>N</v>
      </c>
      <c r="E161" t="str">
        <f t="shared" si="9"/>
        <v>INSERT INTO CCD_VESSELS (VESSEL_NAME, FINSS_ID, VESSEL_DESC, APP_SHOW_OPT_YN) VALUES ('Ocean Prowler', 2067, '', 'N');</v>
      </c>
      <c r="F161" t="e">
        <f t="shared" si="10"/>
        <v>#N/A</v>
      </c>
      <c r="G161" t="str">
        <f t="shared" si="11"/>
        <v>UPDATE CCD_VESSELS SET APP_SHOW_OPT_YN = 'N' where VESSEL_NAME = 'Ocean Prowler';</v>
      </c>
    </row>
    <row r="162" spans="1:7" x14ac:dyDescent="0.25">
      <c r="A162">
        <v>2162</v>
      </c>
      <c r="B162" t="s">
        <v>1627</v>
      </c>
      <c r="D162" t="str">
        <f t="shared" si="8"/>
        <v>N</v>
      </c>
      <c r="E162" t="str">
        <f t="shared" si="9"/>
        <v>INSERT INTO CCD_VESSELS (VESSEL_NAME, FINSS_ID, VESSEL_DESC, APP_SHOW_OPT_YN) VALUES ('Ocean Starr', 2162, '', 'N');</v>
      </c>
      <c r="F162" t="e">
        <f t="shared" si="10"/>
        <v>#N/A</v>
      </c>
      <c r="G162" t="str">
        <f t="shared" si="11"/>
        <v>UPDATE CCD_VESSELS SET APP_SHOW_OPT_YN = 'N' where VESSEL_NAME = 'Ocean Starr';</v>
      </c>
    </row>
    <row r="163" spans="1:7" x14ac:dyDescent="0.25">
      <c r="A163">
        <v>2319</v>
      </c>
      <c r="B163" t="s">
        <v>1628</v>
      </c>
      <c r="D163" t="str">
        <f t="shared" si="8"/>
        <v>N</v>
      </c>
      <c r="E163" t="str">
        <f t="shared" si="9"/>
        <v>INSERT INTO CCD_VESSELS (VESSEL_NAME, FINSS_ID, VESSEL_DESC, APP_SHOW_OPT_YN) VALUES ('Okeanos Explorer', 2319, '', 'N');</v>
      </c>
      <c r="F163" t="e">
        <f t="shared" si="10"/>
        <v>#N/A</v>
      </c>
      <c r="G163" t="str">
        <f t="shared" si="11"/>
        <v>UPDATE CCD_VESSELS SET APP_SHOW_OPT_YN = 'N' where VESSEL_NAME = 'Okeanos Explorer';</v>
      </c>
    </row>
    <row r="164" spans="1:7" x14ac:dyDescent="0.25">
      <c r="A164">
        <v>2218</v>
      </c>
      <c r="B164" t="s">
        <v>1629</v>
      </c>
      <c r="D164" t="str">
        <f t="shared" si="8"/>
        <v>N</v>
      </c>
      <c r="E164" t="str">
        <f t="shared" si="9"/>
        <v>INSERT INTO CCD_VESSELS (VESSEL_NAME, FINSS_ID, VESSEL_DESC, APP_SHOW_OPT_YN) VALUES ('Ono', 2218, '', 'N');</v>
      </c>
      <c r="F164" t="e">
        <f t="shared" si="10"/>
        <v>#N/A</v>
      </c>
      <c r="G164" t="str">
        <f t="shared" si="11"/>
        <v>UPDATE CCD_VESSELS SET APP_SHOW_OPT_YN = 'N' where VESSEL_NAME = 'Ono';</v>
      </c>
    </row>
    <row r="165" spans="1:7" x14ac:dyDescent="0.25">
      <c r="A165">
        <v>2148</v>
      </c>
      <c r="B165" t="s">
        <v>1630</v>
      </c>
      <c r="D165" t="str">
        <f t="shared" si="8"/>
        <v>N</v>
      </c>
      <c r="E165" t="str">
        <f t="shared" si="9"/>
        <v>INSERT INTO CCD_VESSELS (VESSEL_NAME, FINSS_ID, VESSEL_DESC, APP_SHOW_OPT_YN) VALUES ('Orca Too', 2148, '', 'N');</v>
      </c>
      <c r="F165" t="e">
        <f t="shared" si="10"/>
        <v>#N/A</v>
      </c>
      <c r="G165" t="str">
        <f t="shared" si="11"/>
        <v>UPDATE CCD_VESSELS SET APP_SHOW_OPT_YN = 'N' where VESSEL_NAME = 'Orca Too';</v>
      </c>
    </row>
    <row r="166" spans="1:7" x14ac:dyDescent="0.25">
      <c r="A166">
        <v>2182</v>
      </c>
      <c r="B166" t="s">
        <v>1631</v>
      </c>
      <c r="D166" t="str">
        <f t="shared" si="8"/>
        <v>N</v>
      </c>
      <c r="E166" t="str">
        <f t="shared" si="9"/>
        <v>INSERT INTO CCD_VESSELS (VESSEL_NAME, FINSS_ID, VESSEL_DESC, APP_SHOW_OPT_YN) VALUES ('Oregon II', 2182, '', 'N');</v>
      </c>
      <c r="F166" t="e">
        <f t="shared" si="10"/>
        <v>#N/A</v>
      </c>
      <c r="G166" t="str">
        <f t="shared" si="11"/>
        <v>UPDATE CCD_VESSELS SET APP_SHOW_OPT_YN = 'N' where VESSEL_NAME = 'Oregon II';</v>
      </c>
    </row>
    <row r="167" spans="1:7" x14ac:dyDescent="0.25">
      <c r="A167">
        <v>2183</v>
      </c>
      <c r="B167" t="s">
        <v>1632</v>
      </c>
      <c r="D167" t="str">
        <f t="shared" si="8"/>
        <v>N</v>
      </c>
      <c r="E167" t="str">
        <f t="shared" si="9"/>
        <v>INSERT INTO CCD_VESSELS (VESSEL_NAME, FINSS_ID, VESSEL_DESC, APP_SHOW_OPT_YN) VALUES ('Oscar Dyson', 2183, '', 'N');</v>
      </c>
      <c r="F167" t="e">
        <f t="shared" si="10"/>
        <v>#N/A</v>
      </c>
      <c r="G167" t="str">
        <f t="shared" si="11"/>
        <v>UPDATE CCD_VESSELS SET APP_SHOW_OPT_YN = 'N' where VESSEL_NAME = 'Oscar Dyson';</v>
      </c>
    </row>
    <row r="168" spans="1:7" x14ac:dyDescent="0.25">
      <c r="A168">
        <v>2184</v>
      </c>
      <c r="B168" t="s">
        <v>33</v>
      </c>
      <c r="D168" t="str">
        <f t="shared" si="8"/>
        <v>Y</v>
      </c>
      <c r="E168" t="str">
        <f t="shared" si="9"/>
        <v>INSERT INTO CCD_VESSELS (VESSEL_NAME, FINSS_ID, VESSEL_DESC, APP_SHOW_OPT_YN) VALUES ('Oscar Elton Sette', 2184, '', 'Y');</v>
      </c>
      <c r="F168" t="str">
        <f t="shared" si="10"/>
        <v>Oscar Elton Sette</v>
      </c>
      <c r="G168" t="str">
        <f t="shared" si="11"/>
        <v>UPDATE CCD_VESSELS SET APP_SHOW_OPT_YN = 'Y' where VESSEL_NAME = 'Oscar Elton Sette';</v>
      </c>
    </row>
    <row r="169" spans="1:7" x14ac:dyDescent="0.25">
      <c r="A169">
        <v>2163</v>
      </c>
      <c r="B169" t="s">
        <v>1633</v>
      </c>
      <c r="D169" t="str">
        <f t="shared" si="8"/>
        <v>N</v>
      </c>
      <c r="E169" t="str">
        <f t="shared" si="9"/>
        <v>INSERT INTO CCD_VESSELS (VESSEL_NAME, FINSS_ID, VESSEL_DESC, APP_SHOW_OPT_YN) VALUES ('Outer Banks', 2163, '', 'N');</v>
      </c>
      <c r="F169" t="e">
        <f t="shared" si="10"/>
        <v>#N/A</v>
      </c>
      <c r="G169" t="str">
        <f t="shared" si="11"/>
        <v>UPDATE CCD_VESSELS SET APP_SHOW_OPT_YN = 'N' where VESSEL_NAME = 'Outer Banks';</v>
      </c>
    </row>
    <row r="170" spans="1:7" x14ac:dyDescent="0.25">
      <c r="A170">
        <v>2164</v>
      </c>
      <c r="B170" t="s">
        <v>1634</v>
      </c>
      <c r="D170" t="str">
        <f t="shared" si="8"/>
        <v>N</v>
      </c>
      <c r="E170" t="str">
        <f t="shared" si="9"/>
        <v>INSERT INTO CCD_VESSELS (VESSEL_NAME, FINSS_ID, VESSEL_DESC, APP_SHOW_OPT_YN) VALUES ('Outer Limits', 2164, '', 'N');</v>
      </c>
      <c r="F170" t="e">
        <f t="shared" si="10"/>
        <v>#N/A</v>
      </c>
      <c r="G170" t="str">
        <f t="shared" si="11"/>
        <v>UPDATE CCD_VESSELS SET APP_SHOW_OPT_YN = 'N' where VESSEL_NAME = 'Outer Limits';</v>
      </c>
    </row>
    <row r="171" spans="1:7" x14ac:dyDescent="0.25">
      <c r="A171">
        <v>2399</v>
      </c>
      <c r="B171" t="s">
        <v>1635</v>
      </c>
      <c r="D171" t="str">
        <f t="shared" si="8"/>
        <v>N</v>
      </c>
      <c r="E171" t="str">
        <f t="shared" si="9"/>
        <v>INSERT INTO CCD_VESSELS (VESSEL_NAME, FINSS_ID, VESSEL_DESC, APP_SHOW_OPT_YN) VALUES ('PIFG fishing boats', 2399, '', 'N');</v>
      </c>
      <c r="F171" t="e">
        <f t="shared" si="10"/>
        <v>#N/A</v>
      </c>
      <c r="G171" t="str">
        <f t="shared" si="11"/>
        <v>UPDATE CCD_VESSELS SET APP_SHOW_OPT_YN = 'N' where VESSEL_NAME = 'PIFG fishing boats';</v>
      </c>
    </row>
    <row r="172" spans="1:7" x14ac:dyDescent="0.25">
      <c r="A172">
        <v>2185</v>
      </c>
      <c r="B172" t="s">
        <v>1636</v>
      </c>
      <c r="D172" t="str">
        <f t="shared" si="8"/>
        <v>N</v>
      </c>
      <c r="E172" t="str">
        <f t="shared" si="9"/>
        <v>INSERT INTO CCD_VESSELS (VESSEL_NAME, FINSS_ID, VESSEL_DESC, APP_SHOW_OPT_YN) VALUES ('PISCES', 2185, '', 'N');</v>
      </c>
      <c r="F172" t="e">
        <f t="shared" si="10"/>
        <v>#N/A</v>
      </c>
      <c r="G172" t="str">
        <f t="shared" si="11"/>
        <v>UPDATE CCD_VESSELS SET APP_SHOW_OPT_YN = 'N' where VESSEL_NAME = 'PISCES';</v>
      </c>
    </row>
    <row r="173" spans="1:7" x14ac:dyDescent="0.25">
      <c r="A173">
        <v>2068</v>
      </c>
      <c r="B173" t="s">
        <v>1637</v>
      </c>
      <c r="D173" t="str">
        <f t="shared" si="8"/>
        <v>N</v>
      </c>
      <c r="E173" t="str">
        <f t="shared" si="9"/>
        <v>INSERT INTO CCD_VESSELS (VESSEL_NAME, FINSS_ID, VESSEL_DESC, APP_SHOW_OPT_YN) VALUES ('Pacific Explorer', 2068, '', 'N');</v>
      </c>
      <c r="F173" t="e">
        <f t="shared" si="10"/>
        <v>#N/A</v>
      </c>
      <c r="G173" t="str">
        <f t="shared" si="11"/>
        <v>UPDATE CCD_VESSELS SET APP_SHOW_OPT_YN = 'N' where VESSEL_NAME = 'Pacific Explorer';</v>
      </c>
    </row>
    <row r="174" spans="1:7" x14ac:dyDescent="0.25">
      <c r="A174">
        <v>2069</v>
      </c>
      <c r="B174" t="s">
        <v>1638</v>
      </c>
      <c r="D174" t="str">
        <f t="shared" si="8"/>
        <v>N</v>
      </c>
      <c r="E174" t="str">
        <f t="shared" si="9"/>
        <v>INSERT INTO CCD_VESSELS (VESSEL_NAME, FINSS_ID, VESSEL_DESC, APP_SHOW_OPT_YN) VALUES ('Pacific Fisher', 2069, '', 'N');</v>
      </c>
      <c r="F174" t="e">
        <f t="shared" si="10"/>
        <v>#N/A</v>
      </c>
      <c r="G174" t="str">
        <f t="shared" si="11"/>
        <v>UPDATE CCD_VESSELS SET APP_SHOW_OPT_YN = 'N' where VESSEL_NAME = 'Pacific Fisher';</v>
      </c>
    </row>
    <row r="175" spans="1:7" x14ac:dyDescent="0.25">
      <c r="A175">
        <v>2106</v>
      </c>
      <c r="B175" t="s">
        <v>1639</v>
      </c>
      <c r="D175" t="str">
        <f t="shared" si="8"/>
        <v>N</v>
      </c>
      <c r="E175" t="str">
        <f t="shared" si="9"/>
        <v>INSERT INTO CCD_VESSELS (VESSEL_NAME, FINSS_ID, VESSEL_DESC, APP_SHOW_OPT_YN) VALUES ('Pacific Storm', 2106, '', 'N');</v>
      </c>
      <c r="F175" t="e">
        <f t="shared" si="10"/>
        <v>#N/A</v>
      </c>
      <c r="G175" t="str">
        <f t="shared" si="11"/>
        <v>UPDATE CCD_VESSELS SET APP_SHOW_OPT_YN = 'N' where VESSEL_NAME = 'Pacific Storm';</v>
      </c>
    </row>
    <row r="176" spans="1:7" x14ac:dyDescent="0.25">
      <c r="A176">
        <v>2022</v>
      </c>
      <c r="B176" t="s">
        <v>1640</v>
      </c>
      <c r="D176" t="str">
        <f t="shared" si="8"/>
        <v>N</v>
      </c>
      <c r="E176" t="str">
        <f t="shared" si="9"/>
        <v>INSERT INTO CCD_VESSELS (VESSEL_NAME, FINSS_ID, VESSEL_DESC, APP_SHOW_OPT_YN) VALUES ('Palmetto', 2022, '', 'N');</v>
      </c>
      <c r="F176" t="e">
        <f t="shared" si="10"/>
        <v>#N/A</v>
      </c>
      <c r="G176" t="str">
        <f t="shared" si="11"/>
        <v>UPDATE CCD_VESSELS SET APP_SHOW_OPT_YN = 'N' where VESSEL_NAME = 'Palmetto';</v>
      </c>
    </row>
    <row r="177" spans="1:7" x14ac:dyDescent="0.25">
      <c r="A177">
        <v>2126</v>
      </c>
      <c r="B177" t="s">
        <v>1641</v>
      </c>
      <c r="D177" t="str">
        <f t="shared" si="8"/>
        <v>N</v>
      </c>
      <c r="E177" t="str">
        <f t="shared" si="9"/>
        <v>INSERT INTO CCD_VESSELS (VESSEL_NAME, FINSS_ID, VESSEL_DESC, APP_SHOW_OPT_YN) VALUES ('Panga', 2126, '', 'N');</v>
      </c>
      <c r="F177" t="e">
        <f t="shared" si="10"/>
        <v>#N/A</v>
      </c>
      <c r="G177" t="str">
        <f t="shared" si="11"/>
        <v>UPDATE CCD_VESSELS SET APP_SHOW_OPT_YN = 'N' where VESSEL_NAME = 'Panga';</v>
      </c>
    </row>
    <row r="178" spans="1:7" x14ac:dyDescent="0.25">
      <c r="A178">
        <v>2193</v>
      </c>
      <c r="B178" t="s">
        <v>1642</v>
      </c>
      <c r="D178" t="str">
        <f t="shared" si="8"/>
        <v>N</v>
      </c>
      <c r="E178" t="str">
        <f t="shared" si="9"/>
        <v>INSERT INTO CCD_VESSELS (VESSEL_NAME, FINSS_ID, VESSEL_DESC, APP_SHOW_OPT_YN) VALUES ('Pelican', 2193, '', 'N');</v>
      </c>
      <c r="F178" t="e">
        <f t="shared" si="10"/>
        <v>#N/A</v>
      </c>
      <c r="G178" t="str">
        <f t="shared" si="11"/>
        <v>UPDATE CCD_VESSELS SET APP_SHOW_OPT_YN = 'N' where VESSEL_NAME = 'Pelican';</v>
      </c>
    </row>
    <row r="179" spans="1:7" x14ac:dyDescent="0.25">
      <c r="A179">
        <v>2107</v>
      </c>
      <c r="B179" t="s">
        <v>1643</v>
      </c>
      <c r="D179" t="str">
        <f t="shared" si="8"/>
        <v>N</v>
      </c>
      <c r="E179" t="str">
        <f t="shared" si="9"/>
        <v>INSERT INTO CCD_VESSELS (VESSEL_NAME, FINSS_ID, VESSEL_DESC, APP_SHOW_OPT_YN) VALUES ('Piky', 2107, '', 'N');</v>
      </c>
      <c r="F179" t="e">
        <f t="shared" si="10"/>
        <v>#N/A</v>
      </c>
      <c r="G179" t="str">
        <f t="shared" si="11"/>
        <v>UPDATE CCD_VESSELS SET APP_SHOW_OPT_YN = 'N' where VESSEL_NAME = 'Piky';</v>
      </c>
    </row>
    <row r="180" spans="1:7" x14ac:dyDescent="0.25">
      <c r="A180">
        <v>2127</v>
      </c>
      <c r="B180" t="s">
        <v>1644</v>
      </c>
      <c r="D180" t="str">
        <f t="shared" si="8"/>
        <v>N</v>
      </c>
      <c r="E180" t="str">
        <f t="shared" si="9"/>
        <v>INSERT INTO CCD_VESSELS (VESSEL_NAME, FINSS_ID, VESSEL_DESC, APP_SHOW_OPT_YN) VALUES ('Planet Dive 2', 2127, '', 'N');</v>
      </c>
      <c r="F180" t="e">
        <f t="shared" si="10"/>
        <v>#N/A</v>
      </c>
      <c r="G180" t="str">
        <f t="shared" si="11"/>
        <v>UPDATE CCD_VESSELS SET APP_SHOW_OPT_YN = 'N' where VESSEL_NAME = 'Planet Dive 2';</v>
      </c>
    </row>
    <row r="181" spans="1:7" x14ac:dyDescent="0.25">
      <c r="A181">
        <v>2194</v>
      </c>
      <c r="B181" t="s">
        <v>1645</v>
      </c>
      <c r="D181" t="str">
        <f t="shared" si="8"/>
        <v>N</v>
      </c>
      <c r="E181" t="str">
        <f t="shared" si="9"/>
        <v>INSERT INTO CCD_VESSELS (VESSEL_NAME, FINSS_ID, VESSEL_DESC, APP_SHOW_OPT_YN) VALUES ('Point Sur', 2194, '', 'N');</v>
      </c>
      <c r="F181" t="e">
        <f t="shared" si="10"/>
        <v>#N/A</v>
      </c>
      <c r="G181" t="str">
        <f t="shared" si="11"/>
        <v>UPDATE CCD_VESSELS SET APP_SHOW_OPT_YN = 'N' where VESSEL_NAME = 'Point Sur';</v>
      </c>
    </row>
    <row r="182" spans="1:7" x14ac:dyDescent="0.25">
      <c r="A182">
        <v>2219</v>
      </c>
      <c r="B182" t="s">
        <v>1646</v>
      </c>
      <c r="D182" t="str">
        <f t="shared" si="8"/>
        <v>N</v>
      </c>
      <c r="E182" t="str">
        <f t="shared" si="9"/>
        <v>INSERT INTO CCD_VESSELS (VESSEL_NAME, FINSS_ID, VESSEL_DESC, APP_SHOW_OPT_YN) VALUES ('Polar 20''', 2219, '', 'N');</v>
      </c>
      <c r="F182" t="e">
        <f t="shared" si="10"/>
        <v>#N/A</v>
      </c>
      <c r="G182" t="str">
        <f t="shared" si="11"/>
        <v>UPDATE CCD_VESSELS SET APP_SHOW_OPT_YN = 'N' where VESSEL_NAME = 'Polar 20''';</v>
      </c>
    </row>
    <row r="183" spans="1:7" x14ac:dyDescent="0.25">
      <c r="A183">
        <v>2220</v>
      </c>
      <c r="B183" t="s">
        <v>1647</v>
      </c>
      <c r="D183" t="str">
        <f t="shared" si="8"/>
        <v>N</v>
      </c>
      <c r="E183" t="str">
        <f t="shared" si="9"/>
        <v>INSERT INTO CCD_VESSELS (VESSEL_NAME, FINSS_ID, VESSEL_DESC, APP_SHOW_OPT_YN) VALUES ('Pristis (F2116)', 2220, '', 'N');</v>
      </c>
      <c r="F183" t="e">
        <f t="shared" si="10"/>
        <v>#N/A</v>
      </c>
      <c r="G183" t="str">
        <f t="shared" si="11"/>
        <v>UPDATE CCD_VESSELS SET APP_SHOW_OPT_YN = 'N' where VESSEL_NAME = 'Pristis (F2116)';</v>
      </c>
    </row>
    <row r="184" spans="1:7" x14ac:dyDescent="0.25">
      <c r="A184">
        <v>2128</v>
      </c>
      <c r="B184" t="s">
        <v>1648</v>
      </c>
      <c r="D184" t="str">
        <f t="shared" si="8"/>
        <v>N</v>
      </c>
      <c r="E184" t="str">
        <f t="shared" si="9"/>
        <v>INSERT INTO CCD_VESSELS (VESSEL_NAME, FINSS_ID, VESSEL_DESC, APP_SHOW_OPT_YN) VALUES ('Proline', 2128, '', 'N');</v>
      </c>
      <c r="F184" t="e">
        <f t="shared" si="10"/>
        <v>#N/A</v>
      </c>
      <c r="G184" t="str">
        <f t="shared" si="11"/>
        <v>UPDATE CCD_VESSELS SET APP_SHOW_OPT_YN = 'N' where VESSEL_NAME = 'Proline';</v>
      </c>
    </row>
    <row r="185" spans="1:7" x14ac:dyDescent="0.25">
      <c r="A185">
        <v>2070</v>
      </c>
      <c r="B185" t="s">
        <v>1649</v>
      </c>
      <c r="D185" t="str">
        <f t="shared" si="8"/>
        <v>N</v>
      </c>
      <c r="E185" t="str">
        <f t="shared" si="9"/>
        <v>INSERT INTO CCD_VESSELS (VESSEL_NAME, FINSS_ID, VESSEL_DESC, APP_SHOW_OPT_YN) VALUES ('PropheSea', 2070, '', 'N');</v>
      </c>
      <c r="F185" t="e">
        <f t="shared" si="10"/>
        <v>#N/A</v>
      </c>
      <c r="G185" t="str">
        <f t="shared" si="11"/>
        <v>UPDATE CCD_VESSELS SET APP_SHOW_OPT_YN = 'N' where VESSEL_NAME = 'PropheSea';</v>
      </c>
    </row>
    <row r="186" spans="1:7" x14ac:dyDescent="0.25">
      <c r="A186">
        <v>2195</v>
      </c>
      <c r="B186" t="s">
        <v>1650</v>
      </c>
      <c r="D186" t="str">
        <f t="shared" si="8"/>
        <v>N</v>
      </c>
      <c r="E186" t="str">
        <f t="shared" si="9"/>
        <v>INSERT INTO CCD_VESSELS (VESSEL_NAME, FINSS_ID, VESSEL_DESC, APP_SHOW_OPT_YN) VALUES ('Quest', 2195, '', 'N');</v>
      </c>
      <c r="F186" t="e">
        <f t="shared" si="10"/>
        <v>#N/A</v>
      </c>
      <c r="G186" t="str">
        <f t="shared" si="11"/>
        <v>UPDATE CCD_VESSELS SET APP_SHOW_OPT_YN = 'N' where VESSEL_NAME = 'Quest';</v>
      </c>
    </row>
    <row r="187" spans="1:7" x14ac:dyDescent="0.25">
      <c r="A187">
        <v>2359</v>
      </c>
      <c r="B187" t="s">
        <v>1651</v>
      </c>
      <c r="D187" t="str">
        <f t="shared" si="8"/>
        <v>N</v>
      </c>
      <c r="E187" t="str">
        <f t="shared" si="9"/>
        <v>INSERT INTO CCD_VESSELS (VESSEL_NAME, FINSS_ID, VESSEL_DESC, APP_SHOW_OPT_YN) VALUES ('R/V Gloria Michelle', 2359, '', 'N');</v>
      </c>
      <c r="F187" t="e">
        <f t="shared" si="10"/>
        <v>#N/A</v>
      </c>
      <c r="G187" t="str">
        <f t="shared" si="11"/>
        <v>UPDATE CCD_VESSELS SET APP_SHOW_OPT_YN = 'N' where VESSEL_NAME = 'R/V Gloria Michelle';</v>
      </c>
    </row>
    <row r="188" spans="1:7" x14ac:dyDescent="0.25">
      <c r="A188">
        <v>2339</v>
      </c>
      <c r="B188" t="s">
        <v>1652</v>
      </c>
      <c r="D188" t="str">
        <f t="shared" si="8"/>
        <v>N</v>
      </c>
      <c r="E188" t="str">
        <f t="shared" si="9"/>
        <v>INSERT INTO CCD_VESSELS (VESSEL_NAME, FINSS_ID, VESSEL_DESC, APP_SHOW_OPT_YN) VALUES ('R/V Ocean Starr', 2339, '', 'N');</v>
      </c>
      <c r="F188" t="e">
        <f t="shared" si="10"/>
        <v>#N/A</v>
      </c>
      <c r="G188" t="str">
        <f t="shared" si="11"/>
        <v>UPDATE CCD_VESSELS SET APP_SHOW_OPT_YN = 'N' where VESSEL_NAME = 'R/V Ocean Starr';</v>
      </c>
    </row>
    <row r="189" spans="1:7" x14ac:dyDescent="0.25">
      <c r="A189">
        <v>2023</v>
      </c>
      <c r="B189" t="s">
        <v>1653</v>
      </c>
      <c r="D189" t="str">
        <f t="shared" si="8"/>
        <v>N</v>
      </c>
      <c r="E189" t="str">
        <f t="shared" si="9"/>
        <v>INSERT INTO CCD_VESSELS (VESSEL_NAME, FINSS_ID, VESSEL_DESC, APP_SHOW_OPT_YN) VALUES ('RJ Kemp', 2023, '', 'N');</v>
      </c>
      <c r="F189" t="e">
        <f t="shared" si="10"/>
        <v>#N/A</v>
      </c>
      <c r="G189" t="str">
        <f t="shared" si="11"/>
        <v>UPDATE CCD_VESSELS SET APP_SHOW_OPT_YN = 'N' where VESSEL_NAME = 'RJ Kemp';</v>
      </c>
    </row>
    <row r="190" spans="1:7" x14ac:dyDescent="0.25">
      <c r="A190">
        <v>2129</v>
      </c>
      <c r="B190" t="s">
        <v>1654</v>
      </c>
      <c r="D190" t="str">
        <f t="shared" si="8"/>
        <v>N</v>
      </c>
      <c r="E190" t="str">
        <f t="shared" si="9"/>
        <v>INSERT INTO CCD_VESSELS (VESSEL_NAME, FINSS_ID, VESSEL_DESC, APP_SHOW_OPT_YN) VALUES ('Radon 34''', 2129, '', 'N');</v>
      </c>
      <c r="F190" t="e">
        <f t="shared" si="10"/>
        <v>#N/A</v>
      </c>
      <c r="G190" t="str">
        <f t="shared" si="11"/>
        <v>UPDATE CCD_VESSELS SET APP_SHOW_OPT_YN = 'N' where VESSEL_NAME = 'Radon 34''';</v>
      </c>
    </row>
    <row r="191" spans="1:7" x14ac:dyDescent="0.25">
      <c r="A191">
        <v>2379</v>
      </c>
      <c r="B191" t="s">
        <v>1655</v>
      </c>
      <c r="D191" t="str">
        <f t="shared" si="8"/>
        <v>N</v>
      </c>
      <c r="E191" t="str">
        <f t="shared" si="9"/>
        <v>INSERT INTO CCD_VESSELS (VESSEL_NAME, FINSS_ID, VESSEL_DESC, APP_SHOW_OPT_YN) VALUES ('Rainier', 2379, '', 'N');</v>
      </c>
      <c r="F191" t="e">
        <f t="shared" si="10"/>
        <v>#N/A</v>
      </c>
      <c r="G191" t="str">
        <f t="shared" si="11"/>
        <v>UPDATE CCD_VESSELS SET APP_SHOW_OPT_YN = 'N' where VESSEL_NAME = 'Rainier';</v>
      </c>
    </row>
    <row r="192" spans="1:7" x14ac:dyDescent="0.25">
      <c r="A192">
        <v>2108</v>
      </c>
      <c r="B192" t="s">
        <v>1656</v>
      </c>
      <c r="D192" t="str">
        <f t="shared" si="8"/>
        <v>N</v>
      </c>
      <c r="E192" t="str">
        <f t="shared" si="9"/>
        <v>INSERT INTO CCD_VESSELS (VESSEL_NAME, FINSS_ID, VESSEL_DESC, APP_SHOW_OPT_YN) VALUES ('Raven', 2108, '', 'N');</v>
      </c>
      <c r="F192" t="e">
        <f t="shared" si="10"/>
        <v>#N/A</v>
      </c>
      <c r="G192" t="str">
        <f t="shared" si="11"/>
        <v>UPDATE CCD_VESSELS SET APP_SHOW_OPT_YN = 'N' where VESSEL_NAME = 'Raven';</v>
      </c>
    </row>
    <row r="193" spans="1:7" x14ac:dyDescent="0.25">
      <c r="A193">
        <v>2130</v>
      </c>
      <c r="B193" t="s">
        <v>1657</v>
      </c>
      <c r="D193" t="str">
        <f t="shared" si="8"/>
        <v>N</v>
      </c>
      <c r="E193" t="str">
        <f t="shared" si="9"/>
        <v>INSERT INTO CCD_VESSELS (VESSEL_NAME, FINSS_ID, VESSEL_DESC, APP_SHOW_OPT_YN) VALUES ('Regulator', 2130, '', 'N');</v>
      </c>
      <c r="F193" t="e">
        <f t="shared" si="10"/>
        <v>#N/A</v>
      </c>
      <c r="G193" t="str">
        <f t="shared" si="11"/>
        <v>UPDATE CCD_VESSELS SET APP_SHOW_OPT_YN = 'N' where VESSEL_NAME = 'Regulator';</v>
      </c>
    </row>
    <row r="194" spans="1:7" x14ac:dyDescent="0.25">
      <c r="A194">
        <v>2024</v>
      </c>
      <c r="B194" t="s">
        <v>1658</v>
      </c>
      <c r="D194" t="str">
        <f t="shared" si="8"/>
        <v>N</v>
      </c>
      <c r="E194" t="str">
        <f t="shared" si="9"/>
        <v>INSERT INTO CCD_VESSELS (VESSEL_NAME, FINSS_ID, VESSEL_DESC, APP_SHOW_OPT_YN) VALUES ('Resolution', 2024, '', 'N');</v>
      </c>
      <c r="F194" t="e">
        <f t="shared" si="10"/>
        <v>#N/A</v>
      </c>
      <c r="G194" t="str">
        <f t="shared" si="11"/>
        <v>UPDATE CCD_VESSELS SET APP_SHOW_OPT_YN = 'N' where VESSEL_NAME = 'Resolution';</v>
      </c>
    </row>
    <row r="195" spans="1:7" x14ac:dyDescent="0.25">
      <c r="A195">
        <v>2186</v>
      </c>
      <c r="B195" t="s">
        <v>341</v>
      </c>
      <c r="D195" t="str">
        <f t="shared" ref="D195:D249" si="12">IF(ISNA(F195), "N", "Y")</f>
        <v>Y</v>
      </c>
      <c r="E195" t="str">
        <f t="shared" ref="E195:E249" si="13">CONCATENATE("INSERT INTO CCD_VESSELS (VESSEL_NAME, FINSS_ID, VESSEL_DESC, APP_SHOW_OPT_YN) VALUES ('", SUBSTITUTE(B195, "'", "''"), "', ", IF(ISBLANK(A195), "NULL", A195), ", '", SUBSTITUTE(C195, "'", "''"), "', '", D195, "');")</f>
        <v>INSERT INTO CCD_VESSELS (VESSEL_NAME, FINSS_ID, VESSEL_DESC, APP_SHOW_OPT_YN) VALUES ('Reuben Lasker', 2186, '', 'Y');</v>
      </c>
      <c r="F195" t="str">
        <f t="shared" ref="F195:F249" si="14">VLOOKUP(B195, $T$2:$U$53, 1, FALSE)</f>
        <v>Reuben Lasker</v>
      </c>
      <c r="G195" t="str">
        <f t="shared" ref="G195:G249" si="15">CONCATENATE("UPDATE CCD_VESSELS SET APP_SHOW_OPT_YN = '", D195, "' where VESSEL_NAME = '", SUBSTITUTE(B195, "'", "''"), "';")</f>
        <v>UPDATE CCD_VESSELS SET APP_SHOW_OPT_YN = 'Y' where VESSEL_NAME = 'Reuben Lasker';</v>
      </c>
    </row>
    <row r="196" spans="1:7" x14ac:dyDescent="0.25">
      <c r="A196">
        <v>2196</v>
      </c>
      <c r="B196" t="s">
        <v>1659</v>
      </c>
      <c r="D196" t="str">
        <f t="shared" si="12"/>
        <v>N</v>
      </c>
      <c r="E196" t="str">
        <f t="shared" si="13"/>
        <v>INSERT INTO CCD_VESSELS (VESSEL_NAME, FINSS_ID, VESSEL_DESC, APP_SHOW_OPT_YN) VALUES ('Roger Revelle', 2196, '', 'N');</v>
      </c>
      <c r="F196" t="e">
        <f t="shared" si="14"/>
        <v>#N/A</v>
      </c>
      <c r="G196" t="str">
        <f t="shared" si="15"/>
        <v>UPDATE CCD_VESSELS SET APP_SHOW_OPT_YN = 'N' where VESSEL_NAME = 'Roger Revelle';</v>
      </c>
    </row>
    <row r="197" spans="1:7" x14ac:dyDescent="0.25">
      <c r="A197">
        <v>2221</v>
      </c>
      <c r="B197" t="s">
        <v>1660</v>
      </c>
      <c r="D197" t="str">
        <f t="shared" si="12"/>
        <v>N</v>
      </c>
      <c r="E197" t="str">
        <f t="shared" si="13"/>
        <v>INSERT INTO CCD_VESSELS (VESSEL_NAME, FINSS_ID, VESSEL_DESC, APP_SHOW_OPT_YN) VALUES ('Rubber Duck', 2221, '', 'N');</v>
      </c>
      <c r="F197" t="e">
        <f t="shared" si="14"/>
        <v>#N/A</v>
      </c>
      <c r="G197" t="str">
        <f t="shared" si="15"/>
        <v>UPDATE CCD_VESSELS SET APP_SHOW_OPT_YN = 'N' where VESSEL_NAME = 'Rubber Duck';</v>
      </c>
    </row>
    <row r="198" spans="1:7" x14ac:dyDescent="0.25">
      <c r="A198">
        <v>2025</v>
      </c>
      <c r="B198" t="s">
        <v>1661</v>
      </c>
      <c r="D198" t="str">
        <f t="shared" si="12"/>
        <v>N</v>
      </c>
      <c r="E198" t="str">
        <f t="shared" si="13"/>
        <v>INSERT INTO CCD_VESSELS (VESSEL_NAME, FINSS_ID, VESSEL_DESC, APP_SHOW_OPT_YN) VALUES ('Sabine Lake', 2025, '', 'N');</v>
      </c>
      <c r="F198" t="e">
        <f t="shared" si="14"/>
        <v>#N/A</v>
      </c>
      <c r="G198" t="str">
        <f t="shared" si="15"/>
        <v>UPDATE CCD_VESSELS SET APP_SHOW_OPT_YN = 'N' where VESSEL_NAME = 'Sabine Lake';</v>
      </c>
    </row>
    <row r="199" spans="1:7" x14ac:dyDescent="0.25">
      <c r="A199">
        <v>2222</v>
      </c>
      <c r="B199" t="s">
        <v>1662</v>
      </c>
      <c r="D199" t="str">
        <f t="shared" si="12"/>
        <v>N</v>
      </c>
      <c r="E199" t="str">
        <f t="shared" si="13"/>
        <v>INSERT INTO CCD_VESSELS (VESSEL_NAME, FINSS_ID, VESSEL_DESC, APP_SHOW_OPT_YN) VALUES ('Safe Boat (F1907)', 2222, '', 'N');</v>
      </c>
      <c r="F199" t="e">
        <f t="shared" si="14"/>
        <v>#N/A</v>
      </c>
      <c r="G199" t="str">
        <f t="shared" si="15"/>
        <v>UPDATE CCD_VESSELS SET APP_SHOW_OPT_YN = 'N' where VESSEL_NAME = 'Safe Boat (F1907)';</v>
      </c>
    </row>
    <row r="200" spans="1:7" x14ac:dyDescent="0.25">
      <c r="A200">
        <v>2239</v>
      </c>
      <c r="B200" t="s">
        <v>1663</v>
      </c>
      <c r="D200" t="str">
        <f t="shared" si="12"/>
        <v>N</v>
      </c>
      <c r="E200" t="str">
        <f t="shared" si="13"/>
        <v>INSERT INTO CCD_VESSELS (VESSEL_NAME, FINSS_ID, VESSEL_DESC, APP_SHOW_OPT_YN) VALUES ('Sally Ride', 2239, '', 'N');</v>
      </c>
      <c r="F200" t="e">
        <f t="shared" si="14"/>
        <v>#N/A</v>
      </c>
      <c r="G200" t="str">
        <f t="shared" si="15"/>
        <v>UPDATE CCD_VESSELS SET APP_SHOW_OPT_YN = 'N' where VESSEL_NAME = 'Sally Ride';</v>
      </c>
    </row>
    <row r="201" spans="1:7" x14ac:dyDescent="0.25">
      <c r="A201">
        <v>2165</v>
      </c>
      <c r="B201" t="s">
        <v>1664</v>
      </c>
      <c r="D201" t="str">
        <f t="shared" si="12"/>
        <v>N</v>
      </c>
      <c r="E201" t="str">
        <f t="shared" si="13"/>
        <v>INSERT INTO CCD_VESSELS (VESSEL_NAME, FINSS_ID, VESSEL_DESC, APP_SHOW_OPT_YN) VALUES ('Samson', 2165, '', 'N');</v>
      </c>
      <c r="F201" t="e">
        <f t="shared" si="14"/>
        <v>#N/A</v>
      </c>
      <c r="G201" t="str">
        <f t="shared" si="15"/>
        <v>UPDATE CCD_VESSELS SET APP_SHOW_OPT_YN = 'N' where VESSEL_NAME = 'Samson';</v>
      </c>
    </row>
    <row r="202" spans="1:7" x14ac:dyDescent="0.25">
      <c r="A202">
        <v>2026</v>
      </c>
      <c r="B202" t="s">
        <v>1665</v>
      </c>
      <c r="D202" t="str">
        <f t="shared" si="12"/>
        <v>N</v>
      </c>
      <c r="E202" t="str">
        <f t="shared" si="13"/>
        <v>INSERT INTO CCD_VESSELS (VESSEL_NAME, FINSS_ID, VESSEL_DESC, APP_SHOW_OPT_YN) VALUES ('San Antonio Bay', 2026, '', 'N');</v>
      </c>
      <c r="F202" t="e">
        <f t="shared" si="14"/>
        <v>#N/A</v>
      </c>
      <c r="G202" t="str">
        <f t="shared" si="15"/>
        <v>UPDATE CCD_VESSELS SET APP_SHOW_OPT_YN = 'N' where VESSEL_NAME = 'San Antonio Bay';</v>
      </c>
    </row>
    <row r="203" spans="1:7" x14ac:dyDescent="0.25">
      <c r="A203">
        <v>2027</v>
      </c>
      <c r="B203" t="s">
        <v>1666</v>
      </c>
      <c r="D203" t="str">
        <f t="shared" si="12"/>
        <v>N</v>
      </c>
      <c r="E203" t="str">
        <f t="shared" si="13"/>
        <v>INSERT INTO CCD_VESSELS (VESSEL_NAME, FINSS_ID, VESSEL_DESC, APP_SHOW_OPT_YN) VALUES ('San Jacinto', 2027, '', 'N');</v>
      </c>
      <c r="F203" t="e">
        <f t="shared" si="14"/>
        <v>#N/A</v>
      </c>
      <c r="G203" t="str">
        <f t="shared" si="15"/>
        <v>UPDATE CCD_VESSELS SET APP_SHOW_OPT_YN = 'N' where VESSEL_NAME = 'San Jacinto';</v>
      </c>
    </row>
    <row r="204" spans="1:7" x14ac:dyDescent="0.25">
      <c r="A204">
        <v>2071</v>
      </c>
      <c r="B204" t="s">
        <v>1667</v>
      </c>
      <c r="D204" t="str">
        <f t="shared" si="12"/>
        <v>N</v>
      </c>
      <c r="E204" t="str">
        <f t="shared" si="13"/>
        <v>INSERT INTO CCD_VESSELS (VESSEL_NAME, FINSS_ID, VESSEL_DESC, APP_SHOW_OPT_YN) VALUES ('Savage', 2071, '', 'N');</v>
      </c>
      <c r="F204" t="e">
        <f t="shared" si="14"/>
        <v>#N/A</v>
      </c>
      <c r="G204" t="str">
        <f t="shared" si="15"/>
        <v>UPDATE CCD_VESSELS SET APP_SHOW_OPT_YN = 'N' where VESSEL_NAME = 'Savage';</v>
      </c>
    </row>
    <row r="205" spans="1:7" x14ac:dyDescent="0.25">
      <c r="A205">
        <v>2197</v>
      </c>
      <c r="B205" t="s">
        <v>1668</v>
      </c>
      <c r="D205" t="str">
        <f t="shared" si="12"/>
        <v>N</v>
      </c>
      <c r="E205" t="str">
        <f t="shared" si="13"/>
        <v>INSERT INTO CCD_VESSELS (VESSEL_NAME, FINSS_ID, VESSEL_DESC, APP_SHOW_OPT_YN) VALUES ('Savannah', 2197, '', 'N');</v>
      </c>
      <c r="F205" t="e">
        <f t="shared" si="14"/>
        <v>#N/A</v>
      </c>
      <c r="G205" t="str">
        <f t="shared" si="15"/>
        <v>UPDATE CCD_VESSELS SET APP_SHOW_OPT_YN = 'N' where VESSEL_NAME = 'Savannah';</v>
      </c>
    </row>
    <row r="206" spans="1:7" x14ac:dyDescent="0.25">
      <c r="A206">
        <v>2131</v>
      </c>
      <c r="B206" t="s">
        <v>1669</v>
      </c>
      <c r="D206" t="str">
        <f t="shared" si="12"/>
        <v>N</v>
      </c>
      <c r="E206" t="str">
        <f t="shared" si="13"/>
        <v>INSERT INTO CCD_VESSELS (VESSEL_NAME, FINSS_ID, VESSEL_DESC, APP_SHOW_OPT_YN) VALUES ('Sea Hunt', 2131, '', 'N');</v>
      </c>
      <c r="F206" t="e">
        <f t="shared" si="14"/>
        <v>#N/A</v>
      </c>
      <c r="G206" t="str">
        <f t="shared" si="15"/>
        <v>UPDATE CCD_VESSELS SET APP_SHOW_OPT_YN = 'N' where VESSEL_NAME = 'Sea Hunt';</v>
      </c>
    </row>
    <row r="207" spans="1:7" x14ac:dyDescent="0.25">
      <c r="A207">
        <v>2132</v>
      </c>
      <c r="B207" t="s">
        <v>1670</v>
      </c>
      <c r="D207" t="str">
        <f t="shared" si="12"/>
        <v>N</v>
      </c>
      <c r="E207" t="str">
        <f t="shared" si="13"/>
        <v>INSERT INTO CCD_VESSELS (VESSEL_NAME, FINSS_ID, VESSEL_DESC, APP_SHOW_OPT_YN) VALUES ('Sea Spinner', 2132, '', 'N');</v>
      </c>
      <c r="F207" t="e">
        <f t="shared" si="14"/>
        <v>#N/A</v>
      </c>
      <c r="G207" t="str">
        <f t="shared" si="15"/>
        <v>UPDATE CCD_VESSELS SET APP_SHOW_OPT_YN = 'N' where VESSEL_NAME = 'Sea Spinner';</v>
      </c>
    </row>
    <row r="208" spans="1:7" x14ac:dyDescent="0.25">
      <c r="A208">
        <v>2072</v>
      </c>
      <c r="B208" t="s">
        <v>1671</v>
      </c>
      <c r="D208" t="str">
        <f t="shared" si="12"/>
        <v>N</v>
      </c>
      <c r="E208" t="str">
        <f t="shared" si="13"/>
        <v>INSERT INTO CCD_VESSELS (VESSEL_NAME, FINSS_ID, VESSEL_DESC, APP_SHOW_OPT_YN) VALUES ('Sea Storm', 2072, '', 'N');</v>
      </c>
      <c r="F208" t="e">
        <f t="shared" si="14"/>
        <v>#N/A</v>
      </c>
      <c r="G208" t="str">
        <f t="shared" si="15"/>
        <v>UPDATE CCD_VESSELS SET APP_SHOW_OPT_YN = 'N' where VESSEL_NAME = 'Sea Storm';</v>
      </c>
    </row>
    <row r="209" spans="1:7" x14ac:dyDescent="0.25">
      <c r="A209">
        <v>2073</v>
      </c>
      <c r="B209" t="s">
        <v>1672</v>
      </c>
      <c r="D209" t="str">
        <f t="shared" si="12"/>
        <v>N</v>
      </c>
      <c r="E209" t="str">
        <f t="shared" si="13"/>
        <v>INSERT INTO CCD_VESSELS (VESSEL_NAME, FINSS_ID, VESSEL_DESC, APP_SHOW_OPT_YN) VALUES ('Sea Wolf', 2073, '', 'N');</v>
      </c>
      <c r="F209" t="e">
        <f t="shared" si="14"/>
        <v>#N/A</v>
      </c>
      <c r="G209" t="str">
        <f t="shared" si="15"/>
        <v>UPDATE CCD_VESSELS SET APP_SHOW_OPT_YN = 'N' where VESSEL_NAME = 'Sea Wolf';</v>
      </c>
    </row>
    <row r="210" spans="1:7" x14ac:dyDescent="0.25">
      <c r="A210">
        <v>2133</v>
      </c>
      <c r="B210" t="s">
        <v>1673</v>
      </c>
      <c r="D210" t="str">
        <f t="shared" si="12"/>
        <v>N</v>
      </c>
      <c r="E210" t="str">
        <f t="shared" si="13"/>
        <v>INSERT INTO CCD_VESSELS (VESSEL_NAME, FINSS_ID, VESSEL_DESC, APP_SHOW_OPT_YN) VALUES ('Sea dragon', 2133, '', 'N');</v>
      </c>
      <c r="F210" t="e">
        <f t="shared" si="14"/>
        <v>#N/A</v>
      </c>
      <c r="G210" t="str">
        <f t="shared" si="15"/>
        <v>UPDATE CCD_VESSELS SET APP_SHOW_OPT_YN = 'N' where VESSEL_NAME = 'Sea dragon';</v>
      </c>
    </row>
    <row r="211" spans="1:7" x14ac:dyDescent="0.25">
      <c r="A211">
        <v>2074</v>
      </c>
      <c r="B211" t="s">
        <v>1674</v>
      </c>
      <c r="D211" t="str">
        <f t="shared" si="12"/>
        <v>N</v>
      </c>
      <c r="E211" t="str">
        <f t="shared" si="13"/>
        <v>INSERT INTO CCD_VESSELS (VESSEL_NAME, FINSS_ID, VESSEL_DESC, APP_SHOW_OPT_YN) VALUES ('Seafisher', 2074, '', 'N');</v>
      </c>
      <c r="F211" t="e">
        <f t="shared" si="14"/>
        <v>#N/A</v>
      </c>
      <c r="G211" t="str">
        <f t="shared" si="15"/>
        <v>UPDATE CCD_VESSELS SET APP_SHOW_OPT_YN = 'N' where VESSEL_NAME = 'Seafisher';</v>
      </c>
    </row>
    <row r="212" spans="1:7" x14ac:dyDescent="0.25">
      <c r="A212">
        <v>2134</v>
      </c>
      <c r="B212" t="s">
        <v>1675</v>
      </c>
      <c r="D212" t="str">
        <f t="shared" si="12"/>
        <v>N</v>
      </c>
      <c r="E212" t="str">
        <f t="shared" si="13"/>
        <v>INSERT INTO CCD_VESSELS (VESSEL_NAME, FINSS_ID, VESSEL_DESC, APP_SHOW_OPT_YN) VALUES ('Searcher', 2134, '', 'N');</v>
      </c>
      <c r="F212" t="e">
        <f t="shared" si="14"/>
        <v>#N/A</v>
      </c>
      <c r="G212" t="str">
        <f t="shared" si="15"/>
        <v>UPDATE CCD_VESSELS SET APP_SHOW_OPT_YN = 'N' where VESSEL_NAME = 'Searcher';</v>
      </c>
    </row>
    <row r="213" spans="1:7" x14ac:dyDescent="0.25">
      <c r="A213">
        <v>2075</v>
      </c>
      <c r="B213" t="s">
        <v>1676</v>
      </c>
      <c r="D213" t="str">
        <f t="shared" si="12"/>
        <v>N</v>
      </c>
      <c r="E213" t="str">
        <f t="shared" si="13"/>
        <v>INSERT INTO CCD_VESSELS (VESSEL_NAME, FINSS_ID, VESSEL_DESC, APP_SHOW_OPT_YN) VALUES ('Seaview', 2075, '', 'N');</v>
      </c>
      <c r="F213" t="e">
        <f t="shared" si="14"/>
        <v>#N/A</v>
      </c>
      <c r="G213" t="str">
        <f t="shared" si="15"/>
        <v>UPDATE CCD_VESSELS SET APP_SHOW_OPT_YN = 'N' where VESSEL_NAME = 'Seaview';</v>
      </c>
    </row>
    <row r="214" spans="1:7" x14ac:dyDescent="0.25">
      <c r="A214">
        <v>2223</v>
      </c>
      <c r="B214" t="s">
        <v>1677</v>
      </c>
      <c r="D214" t="str">
        <f t="shared" si="12"/>
        <v>N</v>
      </c>
      <c r="E214" t="str">
        <f t="shared" si="13"/>
        <v>INSERT INTO CCD_VESSELS (VESSEL_NAME, FINSS_ID, VESSEL_DESC, APP_SHOW_OPT_YN) VALUES ('Sedna', 2223, '', 'N');</v>
      </c>
      <c r="F214" t="e">
        <f t="shared" si="14"/>
        <v>#N/A</v>
      </c>
      <c r="G214" t="str">
        <f t="shared" si="15"/>
        <v>UPDATE CCD_VESSELS SET APP_SHOW_OPT_YN = 'N' where VESSEL_NAME = 'Sedna';</v>
      </c>
    </row>
    <row r="215" spans="1:7" x14ac:dyDescent="0.25">
      <c r="A215">
        <v>2224</v>
      </c>
      <c r="B215" t="s">
        <v>1678</v>
      </c>
      <c r="D215" t="str">
        <f t="shared" si="12"/>
        <v>N</v>
      </c>
      <c r="E215" t="str">
        <f t="shared" si="13"/>
        <v>INSERT INTO CCD_VESSELS (VESSEL_NAME, FINSS_ID, VESSEL_DESC, APP_SHOW_OPT_YN) VALUES ('Senior Dung', 2224, '', 'N');</v>
      </c>
      <c r="F215" t="e">
        <f t="shared" si="14"/>
        <v>#N/A</v>
      </c>
      <c r="G215" t="str">
        <f t="shared" si="15"/>
        <v>UPDATE CCD_VESSELS SET APP_SHOW_OPT_YN = 'N' where VESSEL_NAME = 'Senior Dung';</v>
      </c>
    </row>
    <row r="216" spans="1:7" x14ac:dyDescent="0.25">
      <c r="A216">
        <v>2094</v>
      </c>
      <c r="B216" t="s">
        <v>1679</v>
      </c>
      <c r="D216" t="str">
        <f t="shared" si="12"/>
        <v>N</v>
      </c>
      <c r="E216" t="str">
        <f t="shared" si="13"/>
        <v>INSERT INTO CCD_VESSELS (VESSEL_NAME, FINSS_ID, VESSEL_DESC, APP_SHOW_OPT_YN) VALUES ('Silver Bay', 2094, '', 'N');</v>
      </c>
      <c r="F216" t="e">
        <f t="shared" si="14"/>
        <v>#N/A</v>
      </c>
      <c r="G216" t="str">
        <f t="shared" si="15"/>
        <v>UPDATE CCD_VESSELS SET APP_SHOW_OPT_YN = 'N' where VESSEL_NAME = 'Silver Bay';</v>
      </c>
    </row>
    <row r="217" spans="1:7" x14ac:dyDescent="0.25">
      <c r="A217">
        <v>2149</v>
      </c>
      <c r="B217" t="s">
        <v>1680</v>
      </c>
      <c r="D217" t="str">
        <f t="shared" si="12"/>
        <v>N</v>
      </c>
      <c r="E217" t="str">
        <f t="shared" si="13"/>
        <v>INSERT INTO CCD_VESSELS (VESSEL_NAME, FINSS_ID, VESSEL_DESC, APP_SHOW_OPT_YN) VALUES ('Simple Man', 2149, '', 'N');</v>
      </c>
      <c r="F217" t="e">
        <f t="shared" si="14"/>
        <v>#N/A</v>
      </c>
      <c r="G217" t="str">
        <f t="shared" si="15"/>
        <v>UPDATE CCD_VESSELS SET APP_SHOW_OPT_YN = 'N' where VESSEL_NAME = 'Simple Man';</v>
      </c>
    </row>
    <row r="218" spans="1:7" x14ac:dyDescent="0.25">
      <c r="A218">
        <v>2225</v>
      </c>
      <c r="B218" t="s">
        <v>1681</v>
      </c>
      <c r="D218" t="str">
        <f t="shared" si="12"/>
        <v>N</v>
      </c>
      <c r="E218" t="str">
        <f t="shared" si="13"/>
        <v>INSERT INTO CCD_VESSELS (VESSEL_NAME, FINSS_ID, VESSEL_DESC, APP_SHOW_OPT_YN) VALUES ('Snoopy', 2225, '', 'N');</v>
      </c>
      <c r="F218" t="e">
        <f t="shared" si="14"/>
        <v>#N/A</v>
      </c>
      <c r="G218" t="str">
        <f t="shared" si="15"/>
        <v>UPDATE CCD_VESSELS SET APP_SHOW_OPT_YN = 'N' where VESSEL_NAME = 'Snoopy';</v>
      </c>
    </row>
    <row r="219" spans="1:7" x14ac:dyDescent="0.25">
      <c r="A219">
        <v>2166</v>
      </c>
      <c r="B219" t="s">
        <v>1682</v>
      </c>
      <c r="D219" t="str">
        <f t="shared" si="12"/>
        <v>N</v>
      </c>
      <c r="E219" t="str">
        <f t="shared" si="13"/>
        <v>INSERT INTO CCD_VESSELS (VESSEL_NAME, FINSS_ID, VESSEL_DESC, APP_SHOW_OPT_YN) VALUES ('Southern Horizon', 2166, '', 'N');</v>
      </c>
      <c r="F219" t="e">
        <f t="shared" si="14"/>
        <v>#N/A</v>
      </c>
      <c r="G219" t="str">
        <f t="shared" si="15"/>
        <v>UPDATE CCD_VESSELS SET APP_SHOW_OPT_YN = 'N' where VESSEL_NAME = 'Southern Horizon';</v>
      </c>
    </row>
    <row r="220" spans="1:7" x14ac:dyDescent="0.25">
      <c r="A220">
        <v>2226</v>
      </c>
      <c r="B220" t="s">
        <v>1683</v>
      </c>
      <c r="D220" t="str">
        <f t="shared" si="12"/>
        <v>N</v>
      </c>
      <c r="E220" t="str">
        <f t="shared" si="13"/>
        <v>INSERT INTO CCD_VESSELS (VESSEL_NAME, FINSS_ID, VESSEL_DESC, APP_SHOW_OPT_YN) VALUES ('Southern Journey', 2226, '', 'N');</v>
      </c>
      <c r="F220" t="e">
        <f t="shared" si="14"/>
        <v>#N/A</v>
      </c>
      <c r="G220" t="str">
        <f t="shared" si="15"/>
        <v>UPDATE CCD_VESSELS SET APP_SHOW_OPT_YN = 'N' where VESSEL_NAME = 'Southern Journey';</v>
      </c>
    </row>
    <row r="221" spans="1:7" x14ac:dyDescent="0.25">
      <c r="A221">
        <v>2150</v>
      </c>
      <c r="B221" t="s">
        <v>1684</v>
      </c>
      <c r="D221" t="str">
        <f t="shared" si="12"/>
        <v>N</v>
      </c>
      <c r="E221" t="str">
        <f t="shared" si="13"/>
        <v>INSERT INTO CCD_VESSELS (VESSEL_NAME, FINSS_ID, VESSEL_DESC, APP_SHOW_OPT_YN) VALUES ('Spree', 2150, '', 'N');</v>
      </c>
      <c r="F221" t="e">
        <f t="shared" si="14"/>
        <v>#N/A</v>
      </c>
      <c r="G221" t="str">
        <f t="shared" si="15"/>
        <v>UPDATE CCD_VESSELS SET APP_SHOW_OPT_YN = 'N' where VESSEL_NAME = 'Spree';</v>
      </c>
    </row>
    <row r="222" spans="1:7" x14ac:dyDescent="0.25">
      <c r="A222">
        <v>2151</v>
      </c>
      <c r="B222" t="s">
        <v>1685</v>
      </c>
      <c r="D222" t="str">
        <f t="shared" si="12"/>
        <v>N</v>
      </c>
      <c r="E222" t="str">
        <f t="shared" si="13"/>
        <v>INSERT INTO CCD_VESSELS (VESSEL_NAME, FINSS_ID, VESSEL_DESC, APP_SHOW_OPT_YN) VALUES ('Suncoaster', 2151, '', 'N');</v>
      </c>
      <c r="F222" t="e">
        <f t="shared" si="14"/>
        <v>#N/A</v>
      </c>
      <c r="G222" t="str">
        <f t="shared" si="15"/>
        <v>UPDATE CCD_VESSELS SET APP_SHOW_OPT_YN = 'N' where VESSEL_NAME = 'Suncoaster';</v>
      </c>
    </row>
    <row r="223" spans="1:7" x14ac:dyDescent="0.25">
      <c r="A223">
        <v>2076</v>
      </c>
      <c r="B223" t="s">
        <v>1686</v>
      </c>
      <c r="D223" t="str">
        <f t="shared" si="12"/>
        <v>N</v>
      </c>
      <c r="E223" t="str">
        <f t="shared" si="13"/>
        <v>INSERT INTO CCD_VESSELS (VESSEL_NAME, FINSS_ID, VESSEL_DESC, APP_SHOW_OPT_YN) VALUES ('Sundance', 2076, '', 'N');</v>
      </c>
      <c r="F223" t="e">
        <f t="shared" si="14"/>
        <v>#N/A</v>
      </c>
      <c r="G223" t="str">
        <f t="shared" si="15"/>
        <v>UPDATE CCD_VESSELS SET APP_SHOW_OPT_YN = 'N' where VESSEL_NAME = 'Sundance';</v>
      </c>
    </row>
    <row r="224" spans="1:7" x14ac:dyDescent="0.25">
      <c r="A224">
        <v>2299</v>
      </c>
      <c r="B224" t="s">
        <v>1687</v>
      </c>
      <c r="D224" t="str">
        <f t="shared" si="12"/>
        <v>N</v>
      </c>
      <c r="E224" t="str">
        <f t="shared" si="13"/>
        <v>INSERT INTO CCD_VESSELS (VESSEL_NAME, FINSS_ID, VESSEL_DESC, APP_SHOW_OPT_YN) VALUES ('Sunset Bay', 2299, '', 'N');</v>
      </c>
      <c r="F224" t="e">
        <f t="shared" si="14"/>
        <v>#N/A</v>
      </c>
      <c r="G224" t="str">
        <f t="shared" si="15"/>
        <v>UPDATE CCD_VESSELS SET APP_SHOW_OPT_YN = 'N' where VESSEL_NAME = 'Sunset Bay';</v>
      </c>
    </row>
    <row r="225" spans="1:7" x14ac:dyDescent="0.25">
      <c r="A225">
        <v>2135</v>
      </c>
      <c r="B225" t="s">
        <v>1688</v>
      </c>
      <c r="D225" t="str">
        <f t="shared" si="12"/>
        <v>N</v>
      </c>
      <c r="E225" t="str">
        <f t="shared" si="13"/>
        <v>INSERT INTO CCD_VESSELS (VESSEL_NAME, FINSS_ID, VESSEL_DESC, APP_SHOW_OPT_YN) VALUES ('Tagata (F189)', 2135, '', 'N');</v>
      </c>
      <c r="F225" t="e">
        <f t="shared" si="14"/>
        <v>#N/A</v>
      </c>
      <c r="G225" t="str">
        <f t="shared" si="15"/>
        <v>UPDATE CCD_VESSELS SET APP_SHOW_OPT_YN = 'N' where VESSEL_NAME = 'Tagata (F189)';</v>
      </c>
    </row>
    <row r="226" spans="1:7" x14ac:dyDescent="0.25">
      <c r="A226">
        <v>2077</v>
      </c>
      <c r="B226" t="s">
        <v>1689</v>
      </c>
      <c r="D226" t="str">
        <f t="shared" si="12"/>
        <v>N</v>
      </c>
      <c r="E226" t="str">
        <f t="shared" si="13"/>
        <v>INSERT INTO CCD_VESSELS (VESSEL_NAME, FINSS_ID, VESSEL_DESC, APP_SHOW_OPT_YN) VALUES ('Temptation', 2077, '', 'N');</v>
      </c>
      <c r="F226" t="e">
        <f t="shared" si="14"/>
        <v>#N/A</v>
      </c>
      <c r="G226" t="str">
        <f t="shared" si="15"/>
        <v>UPDATE CCD_VESSELS SET APP_SHOW_OPT_YN = 'N' where VESSEL_NAME = 'Temptation';</v>
      </c>
    </row>
    <row r="227" spans="1:7" x14ac:dyDescent="0.25">
      <c r="A227">
        <v>2136</v>
      </c>
      <c r="B227" t="s">
        <v>1690</v>
      </c>
      <c r="D227" t="str">
        <f t="shared" si="12"/>
        <v>N</v>
      </c>
      <c r="E227" t="str">
        <f t="shared" si="13"/>
        <v>INSERT INTO CCD_VESSELS (VESSEL_NAME, FINSS_ID, VESSEL_DESC, APP_SHOW_OPT_YN) VALUES ('Ten27', 2136, '', 'N');</v>
      </c>
      <c r="F227" t="e">
        <f t="shared" si="14"/>
        <v>#N/A</v>
      </c>
      <c r="G227" t="str">
        <f t="shared" si="15"/>
        <v>UPDATE CCD_VESSELS SET APP_SHOW_OPT_YN = 'N' where VESSEL_NAME = 'Ten27';</v>
      </c>
    </row>
    <row r="228" spans="1:7" x14ac:dyDescent="0.25">
      <c r="A228">
        <v>2095</v>
      </c>
      <c r="B228" t="s">
        <v>1691</v>
      </c>
      <c r="D228" t="str">
        <f t="shared" si="12"/>
        <v>N</v>
      </c>
      <c r="E228" t="str">
        <f t="shared" si="13"/>
        <v>INSERT INTO CCD_VESSELS (VESSEL_NAME, FINSS_ID, VESSEL_DESC, APP_SHOW_OPT_YN) VALUES ('Tenacious II', 2095, '', 'N');</v>
      </c>
      <c r="F228" t="e">
        <f t="shared" si="14"/>
        <v>#N/A</v>
      </c>
      <c r="G228" t="str">
        <f t="shared" si="15"/>
        <v>UPDATE CCD_VESSELS SET APP_SHOW_OPT_YN = 'N' where VESSEL_NAME = 'Tenacious II';</v>
      </c>
    </row>
    <row r="229" spans="1:7" x14ac:dyDescent="0.25">
      <c r="A229">
        <v>2034</v>
      </c>
      <c r="B229" t="s">
        <v>1692</v>
      </c>
      <c r="D229" t="str">
        <f t="shared" si="12"/>
        <v>N</v>
      </c>
      <c r="E229" t="str">
        <f t="shared" si="13"/>
        <v>INSERT INTO CCD_VESSELS (VESSEL_NAME, FINSS_ID, VESSEL_DESC, APP_SHOW_OPT_YN) VALUES ('Thomas Jefferson', 2034, '', 'N');</v>
      </c>
      <c r="F229" t="e">
        <f t="shared" si="14"/>
        <v>#N/A</v>
      </c>
      <c r="G229" t="str">
        <f t="shared" si="15"/>
        <v>UPDATE CCD_VESSELS SET APP_SHOW_OPT_YN = 'N' where VESSEL_NAME = 'Thomas Jefferson';</v>
      </c>
    </row>
    <row r="230" spans="1:7" x14ac:dyDescent="0.25">
      <c r="A230">
        <v>2028</v>
      </c>
      <c r="B230" t="s">
        <v>1693</v>
      </c>
      <c r="D230" t="str">
        <f t="shared" si="12"/>
        <v>N</v>
      </c>
      <c r="E230" t="str">
        <f t="shared" si="13"/>
        <v>INSERT INTO CCD_VESSELS (VESSEL_NAME, FINSS_ID, VESSEL_DESC, APP_SHOW_OPT_YN) VALUES ('Tiglax', 2028, '', 'N');</v>
      </c>
      <c r="F230" t="e">
        <f t="shared" si="14"/>
        <v>#N/A</v>
      </c>
      <c r="G230" t="str">
        <f t="shared" si="15"/>
        <v>UPDATE CCD_VESSELS SET APP_SHOW_OPT_YN = 'N' where VESSEL_NAME = 'Tiglax';</v>
      </c>
    </row>
    <row r="231" spans="1:7" x14ac:dyDescent="0.25">
      <c r="A231">
        <v>2198</v>
      </c>
      <c r="B231" t="s">
        <v>1694</v>
      </c>
      <c r="D231" t="str">
        <f t="shared" si="12"/>
        <v>N</v>
      </c>
      <c r="E231" t="str">
        <f t="shared" si="13"/>
        <v>INSERT INTO CCD_VESSELS (VESSEL_NAME, FINSS_ID, VESSEL_DESC, APP_SHOW_OPT_YN) VALUES ('Tommy G. Thompson', 2198, '', 'N');</v>
      </c>
      <c r="F231" t="e">
        <f t="shared" si="14"/>
        <v>#N/A</v>
      </c>
      <c r="G231" t="str">
        <f t="shared" si="15"/>
        <v>UPDATE CCD_VESSELS SET APP_SHOW_OPT_YN = 'N' where VESSEL_NAME = 'Tommy G. Thompson';</v>
      </c>
    </row>
    <row r="232" spans="1:7" x14ac:dyDescent="0.25">
      <c r="A232">
        <v>2029</v>
      </c>
      <c r="B232" t="s">
        <v>1695</v>
      </c>
      <c r="D232" t="str">
        <f t="shared" si="12"/>
        <v>N</v>
      </c>
      <c r="E232" t="str">
        <f t="shared" si="13"/>
        <v>INSERT INTO CCD_VESSELS (VESSEL_NAME, FINSS_ID, VESSEL_DESC, APP_SHOW_OPT_YN) VALUES ('Tommy Munro', 2029, '', 'N');</v>
      </c>
      <c r="F232" t="e">
        <f t="shared" si="14"/>
        <v>#N/A</v>
      </c>
      <c r="G232" t="str">
        <f t="shared" si="15"/>
        <v>UPDATE CCD_VESSELS SET APP_SHOW_OPT_YN = 'N' where VESSEL_NAME = 'Tommy Munro';</v>
      </c>
    </row>
    <row r="233" spans="1:7" x14ac:dyDescent="0.25">
      <c r="A233">
        <v>2109</v>
      </c>
      <c r="B233" t="s">
        <v>1696</v>
      </c>
      <c r="D233" t="str">
        <f t="shared" si="12"/>
        <v>N</v>
      </c>
      <c r="E233" t="str">
        <f t="shared" si="13"/>
        <v>INSERT INTO CCD_VESSELS (VESSEL_NAME, FINSS_ID, VESSEL_DESC, APP_SHOW_OPT_YN) VALUES ('Toronado', 2109, '', 'N');</v>
      </c>
      <c r="F233" t="e">
        <f t="shared" si="14"/>
        <v>#N/A</v>
      </c>
      <c r="G233" t="str">
        <f t="shared" si="15"/>
        <v>UPDATE CCD_VESSELS SET APP_SHOW_OPT_YN = 'N' where VESSEL_NAME = 'Toronado';</v>
      </c>
    </row>
    <row r="234" spans="1:7" x14ac:dyDescent="0.25">
      <c r="A234">
        <v>2030</v>
      </c>
      <c r="B234" t="s">
        <v>1697</v>
      </c>
      <c r="D234" t="str">
        <f t="shared" si="12"/>
        <v>N</v>
      </c>
      <c r="E234" t="str">
        <f t="shared" si="13"/>
        <v>INSERT INTO CCD_VESSELS (VESSEL_NAME, FINSS_ID, VESSEL_DESC, APP_SHOW_OPT_YN) VALUES ('Trinity Bay', 2030, '', 'N');</v>
      </c>
      <c r="F234" t="e">
        <f t="shared" si="14"/>
        <v>#N/A</v>
      </c>
      <c r="G234" t="str">
        <f t="shared" si="15"/>
        <v>UPDATE CCD_VESSELS SET APP_SHOW_OPT_YN = 'N' where VESSEL_NAME = 'Trinity Bay';</v>
      </c>
    </row>
    <row r="235" spans="1:7" x14ac:dyDescent="0.25">
      <c r="A235">
        <v>2167</v>
      </c>
      <c r="B235" t="s">
        <v>1698</v>
      </c>
      <c r="D235" t="str">
        <f t="shared" si="12"/>
        <v>N</v>
      </c>
      <c r="E235" t="str">
        <f t="shared" si="13"/>
        <v>INSERT INTO CCD_VESSELS (VESSEL_NAME, FINSS_ID, VESSEL_DESC, APP_SHOW_OPT_YN) VALUES ('Tytan', 2167, '', 'N');</v>
      </c>
      <c r="F235" t="e">
        <f t="shared" si="14"/>
        <v>#N/A</v>
      </c>
      <c r="G235" t="str">
        <f t="shared" si="15"/>
        <v>UPDATE CCD_VESSELS SET APP_SHOW_OPT_YN = 'N' where VESSEL_NAME = 'Tytan';</v>
      </c>
    </row>
    <row r="236" spans="1:7" x14ac:dyDescent="0.25">
      <c r="A236">
        <v>2168</v>
      </c>
      <c r="B236" t="s">
        <v>1699</v>
      </c>
      <c r="D236" t="str">
        <f t="shared" si="12"/>
        <v>N</v>
      </c>
      <c r="E236" t="str">
        <f t="shared" si="13"/>
        <v>INSERT INTO CCD_VESSELS (VESSEL_NAME, FINSS_ID, VESSEL_DESC, APP_SHOW_OPT_YN) VALUES ('Ventura II', 2168, '', 'N');</v>
      </c>
      <c r="F236" t="e">
        <f t="shared" si="14"/>
        <v>#N/A</v>
      </c>
      <c r="G236" t="str">
        <f t="shared" si="15"/>
        <v>UPDATE CCD_VESSELS SET APP_SHOW_OPT_YN = 'N' where VESSEL_NAME = 'Ventura II';</v>
      </c>
    </row>
    <row r="237" spans="1:7" x14ac:dyDescent="0.25">
      <c r="A237">
        <v>2078</v>
      </c>
      <c r="B237" t="s">
        <v>1700</v>
      </c>
      <c r="D237" t="str">
        <f t="shared" si="12"/>
        <v>N</v>
      </c>
      <c r="E237" t="str">
        <f t="shared" si="13"/>
        <v>INSERT INTO CCD_VESSELS (VESSEL_NAME, FINSS_ID, VESSEL_DESC, APP_SHOW_OPT_YN) VALUES ('Vesteraalen', 2078, '', 'N');</v>
      </c>
      <c r="F237" t="e">
        <f t="shared" si="14"/>
        <v>#N/A</v>
      </c>
      <c r="G237" t="str">
        <f t="shared" si="15"/>
        <v>UPDATE CCD_VESSELS SET APP_SHOW_OPT_YN = 'N' where VESSEL_NAME = 'Vesteraalen';</v>
      </c>
    </row>
    <row r="238" spans="1:7" x14ac:dyDescent="0.25">
      <c r="A238">
        <v>2031</v>
      </c>
      <c r="B238" t="s">
        <v>1701</v>
      </c>
      <c r="D238" t="str">
        <f t="shared" si="12"/>
        <v>N</v>
      </c>
      <c r="E238" t="str">
        <f t="shared" si="13"/>
        <v>INSERT INTO CCD_VESSELS (VESSEL_NAME, FINSS_ID, VESSEL_DESC, APP_SHOW_OPT_YN) VALUES ('Wake Atoll Kayak', 2031, '', 'N');</v>
      </c>
      <c r="F238" t="e">
        <f t="shared" si="14"/>
        <v>#N/A</v>
      </c>
      <c r="G238" t="str">
        <f t="shared" si="15"/>
        <v>UPDATE CCD_VESSELS SET APP_SHOW_OPT_YN = 'N' where VESSEL_NAME = 'Wake Atoll Kayak';</v>
      </c>
    </row>
    <row r="239" spans="1:7" x14ac:dyDescent="0.25">
      <c r="A239">
        <v>2079</v>
      </c>
      <c r="B239" t="s">
        <v>1702</v>
      </c>
      <c r="D239" t="str">
        <f t="shared" si="12"/>
        <v>N</v>
      </c>
      <c r="E239" t="str">
        <f t="shared" si="13"/>
        <v>INSERT INTO CCD_VESSELS (VESSEL_NAME, FINSS_ID, VESSEL_DESC, APP_SHOW_OPT_YN) VALUES ('Waters', 2079, '', 'N');</v>
      </c>
      <c r="F239" t="e">
        <f t="shared" si="14"/>
        <v>#N/A</v>
      </c>
      <c r="G239" t="str">
        <f t="shared" si="15"/>
        <v>UPDATE CCD_VESSELS SET APP_SHOW_OPT_YN = 'N' where VESSEL_NAME = 'Waters';</v>
      </c>
    </row>
    <row r="240" spans="1:7" x14ac:dyDescent="0.25">
      <c r="A240">
        <v>2199</v>
      </c>
      <c r="B240" t="s">
        <v>1703</v>
      </c>
      <c r="D240" t="str">
        <f t="shared" si="12"/>
        <v>N</v>
      </c>
      <c r="E240" t="str">
        <f t="shared" si="13"/>
        <v>INSERT INTO CCD_VESSELS (VESSEL_NAME, FINSS_ID, VESSEL_DESC, APP_SHOW_OPT_YN) VALUES ('Wecoma', 2199, '', 'N');</v>
      </c>
      <c r="F240" t="e">
        <f t="shared" si="14"/>
        <v>#N/A</v>
      </c>
      <c r="G240" t="str">
        <f t="shared" si="15"/>
        <v>UPDATE CCD_VESSELS SET APP_SHOW_OPT_YN = 'N' where VESSEL_NAME = 'Wecoma';</v>
      </c>
    </row>
    <row r="241" spans="1:7" x14ac:dyDescent="0.25">
      <c r="A241">
        <v>2227</v>
      </c>
      <c r="B241" t="s">
        <v>1704</v>
      </c>
      <c r="D241" t="str">
        <f t="shared" si="12"/>
        <v>N</v>
      </c>
      <c r="E241" t="str">
        <f t="shared" si="13"/>
        <v>INSERT INTO CCD_VESSELS (VESSEL_NAME, FINSS_ID, VESSEL_DESC, APP_SHOW_OPT_YN) VALUES ('Whaler 17''', 2227, '', 'N');</v>
      </c>
      <c r="F241" t="e">
        <f t="shared" si="14"/>
        <v>#N/A</v>
      </c>
      <c r="G241" t="str">
        <f t="shared" si="15"/>
        <v>UPDATE CCD_VESSELS SET APP_SHOW_OPT_YN = 'N' where VESSEL_NAME = 'Whaler 17''';</v>
      </c>
    </row>
    <row r="242" spans="1:7" x14ac:dyDescent="0.25">
      <c r="A242">
        <v>2080</v>
      </c>
      <c r="B242" t="s">
        <v>1705</v>
      </c>
      <c r="D242" t="str">
        <f t="shared" si="12"/>
        <v>N</v>
      </c>
      <c r="E242" t="str">
        <f t="shared" si="13"/>
        <v>INSERT INTO CCD_VESSELS (VESSEL_NAME, FINSS_ID, VESSEL_DESC, APP_SHOW_OPT_YN) VALUES ('Williwaw', 2080, '', 'N');</v>
      </c>
      <c r="F242" t="e">
        <f t="shared" si="14"/>
        <v>#N/A</v>
      </c>
      <c r="G242" t="str">
        <f t="shared" si="15"/>
        <v>UPDATE CCD_VESSELS SET APP_SHOW_OPT_YN = 'N' where VESSEL_NAME = 'Williwaw';</v>
      </c>
    </row>
    <row r="243" spans="1:7" x14ac:dyDescent="0.25">
      <c r="A243">
        <v>2152</v>
      </c>
      <c r="B243" t="s">
        <v>1706</v>
      </c>
      <c r="D243" t="str">
        <f t="shared" si="12"/>
        <v>N</v>
      </c>
      <c r="E243" t="str">
        <f t="shared" si="13"/>
        <v>INSERT INTO CCD_VESSELS (VESSEL_NAME, FINSS_ID, VESSEL_DESC, APP_SHOW_OPT_YN) VALUES ('YellowFin', 2152, '', 'N');</v>
      </c>
      <c r="F243" t="e">
        <f t="shared" si="14"/>
        <v>#N/A</v>
      </c>
      <c r="G243" t="str">
        <f t="shared" si="15"/>
        <v>UPDATE CCD_VESSELS SET APP_SHOW_OPT_YN = 'N' where VESSEL_NAME = 'YellowFin';</v>
      </c>
    </row>
    <row r="244" spans="1:7" x14ac:dyDescent="0.25">
      <c r="A244">
        <v>2169</v>
      </c>
      <c r="B244" t="s">
        <v>1707</v>
      </c>
      <c r="D244" t="str">
        <f t="shared" si="12"/>
        <v>N</v>
      </c>
      <c r="E244" t="str">
        <f t="shared" si="13"/>
        <v>INSERT INTO CCD_VESSELS (VESSEL_NAME, FINSS_ID, VESSEL_DESC, APP_SHOW_OPT_YN) VALUES ('Yuzhmorgelogiya', 2169, '', 'N');</v>
      </c>
      <c r="F244" t="e">
        <f t="shared" si="14"/>
        <v>#N/A</v>
      </c>
      <c r="G244" t="str">
        <f t="shared" si="15"/>
        <v>UPDATE CCD_VESSELS SET APP_SHOW_OPT_YN = 'N' where VESSEL_NAME = 'Yuzhmorgelogiya';</v>
      </c>
    </row>
    <row r="245" spans="1:7" x14ac:dyDescent="0.25">
      <c r="A245">
        <v>2228</v>
      </c>
      <c r="B245" t="s">
        <v>1708</v>
      </c>
      <c r="D245" t="str">
        <f t="shared" si="12"/>
        <v>N</v>
      </c>
      <c r="E245" t="str">
        <f t="shared" si="13"/>
        <v>INSERT INTO CCD_VESSELS (VESSEL_NAME, FINSS_ID, VESSEL_DESC, APP_SHOW_OPT_YN) VALUES ('no name (F1761)', 2228, '', 'N');</v>
      </c>
      <c r="F245" t="e">
        <f t="shared" si="14"/>
        <v>#N/A</v>
      </c>
      <c r="G245" t="str">
        <f t="shared" si="15"/>
        <v>UPDATE CCD_VESSELS SET APP_SHOW_OPT_YN = 'N' where VESSEL_NAME = 'no name (F1761)';</v>
      </c>
    </row>
    <row r="246" spans="1:7" x14ac:dyDescent="0.25">
      <c r="A246">
        <v>2229</v>
      </c>
      <c r="B246" t="s">
        <v>1709</v>
      </c>
      <c r="D246" t="str">
        <f t="shared" si="12"/>
        <v>N</v>
      </c>
      <c r="E246" t="str">
        <f t="shared" si="13"/>
        <v>INSERT INTO CCD_VESSELS (VESSEL_NAME, FINSS_ID, VESSEL_DESC, APP_SHOW_OPT_YN) VALUES ('no name (F1762)', 2229, '', 'N');</v>
      </c>
      <c r="F246" t="e">
        <f t="shared" si="14"/>
        <v>#N/A</v>
      </c>
      <c r="G246" t="str">
        <f t="shared" si="15"/>
        <v>UPDATE CCD_VESSELS SET APP_SHOW_OPT_YN = 'N' where VESSEL_NAME = 'no name (F1762)';</v>
      </c>
    </row>
    <row r="247" spans="1:7" x14ac:dyDescent="0.25">
      <c r="A247">
        <v>2230</v>
      </c>
      <c r="B247" t="s">
        <v>1710</v>
      </c>
      <c r="D247" t="str">
        <f t="shared" si="12"/>
        <v>N</v>
      </c>
      <c r="E247" t="str">
        <f t="shared" si="13"/>
        <v>INSERT INTO CCD_VESSELS (VESSEL_NAME, FINSS_ID, VESSEL_DESC, APP_SHOW_OPT_YN) VALUES ('no name (F1763)', 2230, '', 'N');</v>
      </c>
      <c r="F247" t="e">
        <f t="shared" si="14"/>
        <v>#N/A</v>
      </c>
      <c r="G247" t="str">
        <f t="shared" si="15"/>
        <v>UPDATE CCD_VESSELS SET APP_SHOW_OPT_YN = 'N' where VESSEL_NAME = 'no name (F1763)';</v>
      </c>
    </row>
    <row r="248" spans="1:7" x14ac:dyDescent="0.25">
      <c r="A248">
        <v>2231</v>
      </c>
      <c r="B248" t="s">
        <v>1711</v>
      </c>
      <c r="D248" t="str">
        <f t="shared" si="12"/>
        <v>N</v>
      </c>
      <c r="E248" t="str">
        <f t="shared" si="13"/>
        <v>INSERT INTO CCD_VESSELS (VESSEL_NAME, FINSS_ID, VESSEL_DESC, APP_SHOW_OPT_YN) VALUES ('no name (R3302)', 2231, '', 'N');</v>
      </c>
      <c r="F248" t="e">
        <f t="shared" si="14"/>
        <v>#N/A</v>
      </c>
      <c r="G248" t="str">
        <f t="shared" si="15"/>
        <v>UPDATE CCD_VESSELS SET APP_SHOW_OPT_YN = 'N' where VESSEL_NAME = 'no name (R3302)';</v>
      </c>
    </row>
    <row r="249" spans="1:7" x14ac:dyDescent="0.25">
      <c r="B249" t="s">
        <v>79</v>
      </c>
      <c r="C249" t="s">
        <v>1724</v>
      </c>
      <c r="D249" t="str">
        <f t="shared" si="12"/>
        <v>Y</v>
      </c>
      <c r="E249" t="str">
        <f t="shared" si="13"/>
        <v>INSERT INTO CCD_VESSELS (VESSEL_NAME, FINSS_ID, VESSEL_DESC, APP_SHOW_OPT_YN) VALUES ('Townsend Cromwell', NULL, 'This was added manually, it was not retrieved from FINSS', 'Y');</v>
      </c>
      <c r="F249" t="str">
        <f t="shared" si="14"/>
        <v>Townsend Cromwell</v>
      </c>
      <c r="G249" t="str">
        <f t="shared" si="15"/>
        <v>UPDATE CCD_VESSELS SET APP_SHOW_OPT_YN = 'Y' where VESSEL_NAME = 'Townsend Cromwell';</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2"/>
  <sheetViews>
    <sheetView workbookViewId="0">
      <selection activeCell="A46" sqref="A46"/>
    </sheetView>
  </sheetViews>
  <sheetFormatPr defaultRowHeight="15" x14ac:dyDescent="0.25"/>
  <cols>
    <col min="1" max="1" width="10.28515625" customWidth="1"/>
    <col min="2" max="2" width="19.42578125" bestFit="1" customWidth="1"/>
    <col min="3" max="3" width="36.7109375" bestFit="1" customWidth="1"/>
    <col min="4" max="4" width="54.7109375" customWidth="1"/>
    <col min="5" max="5" width="15.5703125" customWidth="1"/>
    <col min="6" max="11" width="16" customWidth="1"/>
    <col min="12" max="12" width="39.42578125" customWidth="1"/>
  </cols>
  <sheetData>
    <row r="1" spans="1:12" x14ac:dyDescent="0.25">
      <c r="A1" s="1" t="s">
        <v>0</v>
      </c>
      <c r="B1" s="1" t="s">
        <v>1</v>
      </c>
      <c r="C1" s="1" t="s">
        <v>402</v>
      </c>
      <c r="D1" s="1" t="s">
        <v>1718</v>
      </c>
      <c r="E1" s="1" t="s">
        <v>1869</v>
      </c>
      <c r="F1" s="1" t="s">
        <v>1720</v>
      </c>
      <c r="G1" s="1" t="s">
        <v>1760</v>
      </c>
      <c r="H1" s="1" t="s">
        <v>1761</v>
      </c>
      <c r="I1" s="1" t="s">
        <v>1765</v>
      </c>
      <c r="J1" s="1" t="s">
        <v>1859</v>
      </c>
      <c r="K1" s="1" t="s">
        <v>1866</v>
      </c>
      <c r="L1" s="1" t="s">
        <v>2</v>
      </c>
    </row>
    <row r="2" spans="1:12" x14ac:dyDescent="0.25">
      <c r="A2" s="2" t="s">
        <v>3</v>
      </c>
      <c r="B2" t="s">
        <v>4</v>
      </c>
      <c r="C2" t="s">
        <v>1723</v>
      </c>
      <c r="D2" s="9" t="s">
        <v>1440</v>
      </c>
      <c r="E2" t="s">
        <v>1862</v>
      </c>
      <c r="F2" t="s">
        <v>1421</v>
      </c>
      <c r="G2" s="11" t="s">
        <v>1763</v>
      </c>
      <c r="H2" s="11" t="s">
        <v>1762</v>
      </c>
      <c r="I2" t="s">
        <v>1715</v>
      </c>
      <c r="J2" t="s">
        <v>1867</v>
      </c>
      <c r="K2" t="s">
        <v>1868</v>
      </c>
      <c r="L2" s="2" t="str">
        <f>CONCATENATE("insert into ccd_cruises (cruise_name, cruise_notes, sci_center_div_id, std_svy_name_id, svy_freq_id, std_svy_name_oth, CRUISE_URL, CRUISE_CONT_EMAIL, svy_type_id, CRUISE_DESC, OBJ_BASED_METRICS) values ('", A2, "', '", SUBSTITUTE(C2, "'", "''"), "', (select sci_center_div_id from ccd_sci_center_divs where sci_center_div_code = '", SUBSTITUTE(E2, "'", "''"),"'), (select STD_SVY_NAME_ID from ccd_std_svy_names where std_svy_name = '", SUBSTITUTE(D2, "'", "''"), "'), (select SVY_FREQ_ID from ccd_svy_freq where SVY_FREQ_name = '", SUBSTITUTE(F2, "'", "''"), "'), (CASE WHEN (select STD_SVY_NAME_ID from ccd_std_svy_names where std_svy_name = '", SUBSTITUTE(D2, "'", "''"), "') IS NULL THEN '", SUBSTITUTE(D2, "'", "''"), "' ELSE NULL END), '", SUBSTITUTE(G2, "'", "''"), "', '", SUBSTITUTE(H2, "'", "''"), "', (SELECT svy_type_id from ccd_svy_types where svy_type_name = '", SUBSTITUTE(I2, "'", "''"), "'), '", SUBSTITUTE(J2, "'", "''"), "', '", SUBSTITUTE(K2, "'", "''"), "');")</f>
        <v>insert into ccd_cruises (cruise_name, cruise_notes, sci_center_div_id, std_svy_name_id, svy_freq_id, std_svy_name_oth, CRUISE_URL, CRUISE_CONT_EMAIL, svy_type_id, CRUISE_DESC, OBJ_BASED_METRICS) values ('HA1007',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 spans="1:12" x14ac:dyDescent="0.25">
      <c r="A3" s="9" t="s">
        <v>5</v>
      </c>
      <c r="B3" t="s">
        <v>4</v>
      </c>
      <c r="C3" t="s">
        <v>1723</v>
      </c>
      <c r="D3" s="9" t="s">
        <v>1440</v>
      </c>
      <c r="E3" t="s">
        <v>1862</v>
      </c>
      <c r="F3" t="s">
        <v>1421</v>
      </c>
      <c r="G3" s="11" t="s">
        <v>1763</v>
      </c>
      <c r="H3" s="11" t="s">
        <v>1762</v>
      </c>
      <c r="I3" t="s">
        <v>1715</v>
      </c>
      <c r="J3" t="s">
        <v>1867</v>
      </c>
      <c r="K3" t="s">
        <v>1868</v>
      </c>
      <c r="L3" s="2" t="str">
        <f t="shared" ref="L3:L52" si="0">CONCATENATE("insert into ccd_cruises (cruise_name, cruise_notes, sci_center_div_id, std_svy_name_id, svy_freq_id, std_svy_name_oth, CRUISE_URL, CRUISE_CONT_EMAIL, svy_type_id, CRUISE_DESC, OBJ_BASED_METRICS) values ('", A3, "', '", SUBSTITUTE(C3, "'", "''"), "', (select sci_center_div_id from ccd_sci_center_divs where sci_center_div_code = '", SUBSTITUTE(E3, "'", "''"),"'), (select STD_SVY_NAME_ID from ccd_std_svy_names where std_svy_name = '", SUBSTITUTE(D3, "'", "''"), "'), (select SVY_FREQ_ID from ccd_svy_freq where SVY_FREQ_name = '", SUBSTITUTE(F3, "'", "''"), "'), (CASE WHEN (select STD_SVY_NAME_ID from ccd_std_svy_names where std_svy_name = '", SUBSTITUTE(D3, "'", "''"), "') IS NULL THEN '", SUBSTITUTE(D3, "'", "''"), "' ELSE NULL END), '", SUBSTITUTE(G3, "'", "''"), "', '", SUBSTITUTE(H3, "'", "''"), "', (SELECT svy_type_id from ccd_svy_types where svy_type_name = '", SUBSTITUTE(I3, "'", "''"), "'), '", SUBSTITUTE(J3, "'", "''"), "', '", SUBSTITUTE(K3, "'", "''"), "');")</f>
        <v>insert into ccd_cruises (cruise_name, cruise_notes, sci_center_div_id, std_svy_name_id, svy_freq_id, std_svy_name_oth, CRUISE_URL, CRUISE_CONT_EMAIL, svy_type_id, CRUISE_DESC, OBJ_BASED_METRICS) values ('HA1008',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 spans="1:12" x14ac:dyDescent="0.25">
      <c r="A4" s="9" t="s">
        <v>6</v>
      </c>
      <c r="B4" t="s">
        <v>4</v>
      </c>
      <c r="C4" t="s">
        <v>1723</v>
      </c>
      <c r="D4" s="9" t="s">
        <v>1440</v>
      </c>
      <c r="E4" t="s">
        <v>1862</v>
      </c>
      <c r="G4" s="11" t="s">
        <v>1763</v>
      </c>
      <c r="H4" s="11" t="s">
        <v>1762</v>
      </c>
      <c r="I4" t="s">
        <v>1715</v>
      </c>
      <c r="J4" t="s">
        <v>1867</v>
      </c>
      <c r="K4" t="s">
        <v>1868</v>
      </c>
      <c r="L4" s="2" t="str">
        <f t="shared" si="0"/>
        <v>insert into ccd_cruises (cruise_name, cruise_notes, sci_center_div_id, std_svy_name_id, svy_freq_id, std_svy_name_oth, CRUISE_URL, CRUISE_CONT_EMAIL, svy_type_id, CRUISE_DESC, OBJ_BASED_METRICS) values ('HA1201',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 spans="1:12" x14ac:dyDescent="0.25">
      <c r="A5" s="9" t="s">
        <v>10</v>
      </c>
      <c r="B5" t="s">
        <v>4</v>
      </c>
      <c r="C5" t="s">
        <v>1723</v>
      </c>
      <c r="D5" s="9" t="s">
        <v>1440</v>
      </c>
      <c r="E5" t="s">
        <v>1862</v>
      </c>
      <c r="F5" t="s">
        <v>1421</v>
      </c>
      <c r="G5" s="11" t="s">
        <v>1763</v>
      </c>
      <c r="H5" s="11" t="s">
        <v>1762</v>
      </c>
      <c r="I5" t="s">
        <v>1715</v>
      </c>
      <c r="J5" t="s">
        <v>1867</v>
      </c>
      <c r="K5" t="s">
        <v>1868</v>
      </c>
      <c r="L5" s="2" t="str">
        <f t="shared" si="0"/>
        <v>insert into ccd_cruises (cruise_name, cruise_notes, sci_center_div_id, std_svy_name_id, svy_freq_id, std_svy_name_oth, CRUISE_URL, CRUISE_CONT_EMAIL, svy_type_id, CRUISE_DESC, OBJ_BASED_METRICS) values ('HI0401',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6" spans="1:12" x14ac:dyDescent="0.25">
      <c r="A6" s="9" t="s">
        <v>12</v>
      </c>
      <c r="B6" t="s">
        <v>4</v>
      </c>
      <c r="C6" t="s">
        <v>1723</v>
      </c>
      <c r="D6" s="9" t="s">
        <v>1440</v>
      </c>
      <c r="E6" t="s">
        <v>1862</v>
      </c>
      <c r="F6" t="s">
        <v>1421</v>
      </c>
      <c r="G6" s="11" t="s">
        <v>1763</v>
      </c>
      <c r="H6" s="11" t="s">
        <v>1762</v>
      </c>
      <c r="I6" t="s">
        <v>1715</v>
      </c>
      <c r="J6" t="s">
        <v>1867</v>
      </c>
      <c r="K6" t="s">
        <v>1868</v>
      </c>
      <c r="L6" s="2" t="str">
        <f t="shared" si="0"/>
        <v>insert into ccd_cruises (cruise_name, cruise_notes, sci_center_div_id, std_svy_name_id, svy_freq_id, std_svy_name_oth, CRUISE_URL, CRUISE_CONT_EMAIL, svy_type_id, CRUISE_DESC, OBJ_BASED_METRICS) values ('HI0602',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7" spans="1:12" x14ac:dyDescent="0.25">
      <c r="A7" s="9" t="s">
        <v>13</v>
      </c>
      <c r="B7" t="s">
        <v>4</v>
      </c>
      <c r="C7" t="s">
        <v>1723</v>
      </c>
      <c r="D7" s="9" t="s">
        <v>1440</v>
      </c>
      <c r="E7" t="s">
        <v>1862</v>
      </c>
      <c r="F7" t="s">
        <v>1421</v>
      </c>
      <c r="G7" s="11" t="s">
        <v>1763</v>
      </c>
      <c r="H7" s="11" t="s">
        <v>1762</v>
      </c>
      <c r="I7" t="s">
        <v>1715</v>
      </c>
      <c r="J7" t="s">
        <v>1867</v>
      </c>
      <c r="K7" t="s">
        <v>1868</v>
      </c>
      <c r="L7" s="2" t="str">
        <f t="shared" si="0"/>
        <v>insert into ccd_cruises (cruise_name, cruise_notes, sci_center_div_id, std_svy_name_id, svy_freq_id, std_svy_name_oth, CRUISE_URL, CRUISE_CONT_EMAIL, svy_type_id, CRUISE_DESC, OBJ_BASED_METRICS) values ('HI0604',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 spans="1:12" x14ac:dyDescent="0.25">
      <c r="A8" s="9" t="s">
        <v>14</v>
      </c>
      <c r="B8" t="s">
        <v>4</v>
      </c>
      <c r="C8" t="s">
        <v>1723</v>
      </c>
      <c r="D8" s="9" t="s">
        <v>1441</v>
      </c>
      <c r="E8" t="s">
        <v>1862</v>
      </c>
      <c r="F8" t="s">
        <v>1425</v>
      </c>
      <c r="G8" s="11" t="s">
        <v>1763</v>
      </c>
      <c r="H8" s="11" t="s">
        <v>1762</v>
      </c>
      <c r="I8" t="s">
        <v>1715</v>
      </c>
      <c r="J8" t="s">
        <v>1867</v>
      </c>
      <c r="K8" t="s">
        <v>1868</v>
      </c>
      <c r="L8" s="2" t="str">
        <f t="shared" si="0"/>
        <v>insert into ccd_cruises (cruise_name, cruise_notes, sci_center_div_id, std_svy_name_id, svy_freq_id, std_svy_name_oth, CRUISE_URL, CRUISE_CONT_EMAIL, svy_type_id, CRUISE_DESC, OBJ_BASED_METRICS) values ('HI0609', 'Retrieved this information manually from FINSS on 1/16/20 for testing purposes', (select sci_center_div_id from ccd_sci_center_divs where sci_center_div_code = 'ESD'), (select STD_SVY_NAME_ID from ccd_std_svy_names where std_svy_name = 'Coral Reef Mapping'), (select SVY_FREQ_ID from ccd_svy_freq where SVY_FREQ_name = 'INTERMITTENT'), (CASE WHEN (select STD_SVY_NAME_ID from ccd_std_svy_names where std_svy_name = 'Coral Reef Mapping') IS NULL THEN 'Coral Reef Mapping'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 spans="1:12" x14ac:dyDescent="0.25">
      <c r="A9" s="9" t="s">
        <v>15</v>
      </c>
      <c r="B9" t="s">
        <v>4</v>
      </c>
      <c r="C9" t="s">
        <v>1723</v>
      </c>
      <c r="D9" s="9" t="s">
        <v>1440</v>
      </c>
      <c r="E9" t="s">
        <v>1862</v>
      </c>
      <c r="F9" t="s">
        <v>1421</v>
      </c>
      <c r="G9" s="11" t="s">
        <v>1763</v>
      </c>
      <c r="H9" s="11" t="s">
        <v>1762</v>
      </c>
      <c r="I9" t="s">
        <v>1715</v>
      </c>
      <c r="J9" t="s">
        <v>1867</v>
      </c>
      <c r="K9" t="s">
        <v>1868</v>
      </c>
      <c r="L9" s="2" t="str">
        <f t="shared" si="0"/>
        <v>insert into ccd_cruises (cruise_name, cruise_notes, sci_center_div_id, std_svy_name_id, svy_freq_id, std_svy_name_oth, CRUISE_URL, CRUISE_CONT_EMAIL, svy_type_id, CRUISE_DESC, OBJ_BASED_METRICS) values ('HI0610',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0" spans="1:12" x14ac:dyDescent="0.25">
      <c r="A10" s="9" t="s">
        <v>16</v>
      </c>
      <c r="B10" t="s">
        <v>4</v>
      </c>
      <c r="C10" t="s">
        <v>1723</v>
      </c>
      <c r="D10" s="9" t="s">
        <v>1440</v>
      </c>
      <c r="E10" t="s">
        <v>1862</v>
      </c>
      <c r="F10" t="s">
        <v>1421</v>
      </c>
      <c r="G10" s="11" t="s">
        <v>1763</v>
      </c>
      <c r="H10" s="11" t="s">
        <v>1762</v>
      </c>
      <c r="I10" t="s">
        <v>1715</v>
      </c>
      <c r="J10" t="s">
        <v>1867</v>
      </c>
      <c r="K10" t="s">
        <v>1868</v>
      </c>
      <c r="L10" s="2" t="str">
        <f t="shared" si="0"/>
        <v>insert into ccd_cruises (cruise_name, cruise_notes, sci_center_div_id, std_svy_name_id, svy_freq_id, std_svy_name_oth, CRUISE_URL, CRUISE_CONT_EMAIL, svy_type_id, CRUISE_DESC, OBJ_BASED_METRICS) values ('HI0611',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1" spans="1:12" x14ac:dyDescent="0.25">
      <c r="A11" t="s">
        <v>17</v>
      </c>
      <c r="B11" t="s">
        <v>4</v>
      </c>
      <c r="C11" t="s">
        <v>1723</v>
      </c>
      <c r="D11" s="9" t="s">
        <v>1440</v>
      </c>
      <c r="E11" t="s">
        <v>1862</v>
      </c>
      <c r="F11" t="s">
        <v>1421</v>
      </c>
      <c r="G11" s="11" t="s">
        <v>1763</v>
      </c>
      <c r="H11" s="11" t="s">
        <v>1762</v>
      </c>
      <c r="I11" t="s">
        <v>1715</v>
      </c>
      <c r="J11" t="s">
        <v>1867</v>
      </c>
      <c r="K11" t="s">
        <v>1868</v>
      </c>
      <c r="L11" s="2" t="str">
        <f t="shared" si="0"/>
        <v>insert into ccd_cruises (cruise_name, cruise_notes, sci_center_div_id, std_svy_name_id, svy_freq_id, std_svy_name_oth, CRUISE_URL, CRUISE_CONT_EMAIL, svy_type_id, CRUISE_DESC, OBJ_BASED_METRICS) values ('HI0701',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2" spans="1:12" x14ac:dyDescent="0.25">
      <c r="A12" t="s">
        <v>18</v>
      </c>
      <c r="B12" t="s">
        <v>4</v>
      </c>
      <c r="C12" t="s">
        <v>1723</v>
      </c>
      <c r="D12" s="9" t="s">
        <v>1440</v>
      </c>
      <c r="E12" t="s">
        <v>1862</v>
      </c>
      <c r="F12" t="s">
        <v>1421</v>
      </c>
      <c r="G12" s="11" t="s">
        <v>1763</v>
      </c>
      <c r="H12" s="11" t="s">
        <v>1762</v>
      </c>
      <c r="I12" t="s">
        <v>1715</v>
      </c>
      <c r="J12" t="s">
        <v>1867</v>
      </c>
      <c r="K12" t="s">
        <v>1868</v>
      </c>
      <c r="L12" s="2" t="str">
        <f t="shared" si="0"/>
        <v>insert into ccd_cruises (cruise_name, cruise_notes, sci_center_div_id, std_svy_name_id, svy_freq_id, std_svy_name_oth, CRUISE_URL, CRUISE_CONT_EMAIL, svy_type_id, CRUISE_DESC, OBJ_BASED_METRICS) values ('HI1001',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3" spans="1:12" x14ac:dyDescent="0.25">
      <c r="A13" s="2" t="s">
        <v>23</v>
      </c>
      <c r="B13" t="s">
        <v>4</v>
      </c>
      <c r="C13" t="s">
        <v>1723</v>
      </c>
      <c r="D13" s="9" t="s">
        <v>1440</v>
      </c>
      <c r="E13" t="s">
        <v>1862</v>
      </c>
      <c r="F13" t="s">
        <v>1421</v>
      </c>
      <c r="G13" s="11" t="s">
        <v>1763</v>
      </c>
      <c r="H13" s="11" t="s">
        <v>1762</v>
      </c>
      <c r="I13" t="s">
        <v>1715</v>
      </c>
      <c r="J13" t="s">
        <v>1867</v>
      </c>
      <c r="K13" t="s">
        <v>1868</v>
      </c>
      <c r="L13" s="2" t="str">
        <f t="shared" si="0"/>
        <v>insert into ccd_cruises (cruise_name, cruise_notes, sci_center_div_id, std_svy_name_id, svy_freq_id, std_svy_name_oth, CRUISE_URL, CRUISE_CONT_EMAIL, svy_type_id, CRUISE_DESC, OBJ_BASED_METRICS) values ('HI1101',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4" spans="1:12" x14ac:dyDescent="0.25">
      <c r="A14" t="s">
        <v>31</v>
      </c>
      <c r="B14" t="s">
        <v>33</v>
      </c>
      <c r="C14" t="s">
        <v>1723</v>
      </c>
      <c r="D14" t="s">
        <v>1215</v>
      </c>
      <c r="E14" t="s">
        <v>1810</v>
      </c>
      <c r="F14" t="s">
        <v>1428</v>
      </c>
      <c r="G14" s="11" t="s">
        <v>1763</v>
      </c>
      <c r="H14" s="11" t="s">
        <v>1762</v>
      </c>
      <c r="I14" t="s">
        <v>1715</v>
      </c>
      <c r="J14" t="s">
        <v>1867</v>
      </c>
      <c r="K14" t="s">
        <v>1868</v>
      </c>
      <c r="L14" s="2" t="str">
        <f t="shared" si="0"/>
        <v>insert into ccd_cruises (cruise_name, cruise_notes, sci_center_div_id, std_svy_name_id, svy_freq_id, std_svy_name_oth, CRUISE_URL, CRUISE_CONT_EMAIL, svy_type_id, CRUISE_DESC, OBJ_BASED_METRICS) values ('OES0304',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5" spans="1:12" x14ac:dyDescent="0.25">
      <c r="A15" t="s">
        <v>34</v>
      </c>
      <c r="B15" t="s">
        <v>33</v>
      </c>
      <c r="C15" t="s">
        <v>1723</v>
      </c>
      <c r="D15" t="s">
        <v>1215</v>
      </c>
      <c r="E15" t="s">
        <v>1810</v>
      </c>
      <c r="F15" t="s">
        <v>1428</v>
      </c>
      <c r="G15" s="11" t="s">
        <v>1763</v>
      </c>
      <c r="H15" s="11" t="s">
        <v>1762</v>
      </c>
      <c r="I15" t="s">
        <v>1715</v>
      </c>
      <c r="J15" t="s">
        <v>1867</v>
      </c>
      <c r="K15" t="s">
        <v>1868</v>
      </c>
      <c r="L15" s="2" t="str">
        <f t="shared" si="0"/>
        <v>insert into ccd_cruises (cruise_name, cruise_notes, sci_center_div_id, std_svy_name_id, svy_freq_id, std_svy_name_oth, CRUISE_URL, CRUISE_CONT_EMAIL, svy_type_id, CRUISE_DESC, OBJ_BASED_METRICS) values ('OES0306',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6" spans="1:12" x14ac:dyDescent="0.25">
      <c r="A16" s="2" t="s">
        <v>36</v>
      </c>
      <c r="B16" t="s">
        <v>33</v>
      </c>
      <c r="C16" t="s">
        <v>1723</v>
      </c>
      <c r="D16" t="s">
        <v>1215</v>
      </c>
      <c r="E16" t="s">
        <v>1810</v>
      </c>
      <c r="F16" t="s">
        <v>1428</v>
      </c>
      <c r="G16" s="11" t="s">
        <v>1763</v>
      </c>
      <c r="H16" s="11" t="s">
        <v>1762</v>
      </c>
      <c r="I16" t="s">
        <v>1715</v>
      </c>
      <c r="J16" t="s">
        <v>1867</v>
      </c>
      <c r="K16" t="s">
        <v>1868</v>
      </c>
      <c r="L16" s="2" t="str">
        <f t="shared" si="0"/>
        <v>insert into ccd_cruises (cruise_name, cruise_notes, sci_center_div_id, std_svy_name_id, svy_freq_id, std_svy_name_oth, CRUISE_URL, CRUISE_CONT_EMAIL, svy_type_id, CRUISE_DESC, OBJ_BASED_METRICS) values ('OES0407',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7" spans="1:12" x14ac:dyDescent="0.25">
      <c r="A17" s="2" t="s">
        <v>38</v>
      </c>
      <c r="B17" t="s">
        <v>33</v>
      </c>
      <c r="C17" t="s">
        <v>1723</v>
      </c>
      <c r="D17" t="s">
        <v>1215</v>
      </c>
      <c r="E17" t="s">
        <v>1810</v>
      </c>
      <c r="F17" t="s">
        <v>1428</v>
      </c>
      <c r="G17" s="11" t="s">
        <v>1763</v>
      </c>
      <c r="H17" s="11" t="s">
        <v>1762</v>
      </c>
      <c r="I17" t="s">
        <v>1715</v>
      </c>
      <c r="J17" t="s">
        <v>1867</v>
      </c>
      <c r="K17" t="s">
        <v>1868</v>
      </c>
      <c r="L17" s="2" t="str">
        <f t="shared" si="0"/>
        <v>insert into ccd_cruises (cruise_name, cruise_notes, sci_center_div_id, std_svy_name_id, svy_freq_id, std_svy_name_oth, CRUISE_URL, CRUISE_CONT_EMAIL, svy_type_id, CRUISE_DESC, OBJ_BASED_METRICS) values ('OES0410',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8" spans="1:12" x14ac:dyDescent="0.25">
      <c r="A18" t="s">
        <v>40</v>
      </c>
      <c r="B18" t="s">
        <v>33</v>
      </c>
      <c r="C18" t="s">
        <v>1723</v>
      </c>
      <c r="D18" t="s">
        <v>1444</v>
      </c>
      <c r="E18" t="s">
        <v>1862</v>
      </c>
      <c r="F18" t="s">
        <v>1425</v>
      </c>
      <c r="G18" s="11" t="s">
        <v>1763</v>
      </c>
      <c r="H18" s="11" t="s">
        <v>1762</v>
      </c>
      <c r="I18" t="s">
        <v>1715</v>
      </c>
      <c r="J18" t="s">
        <v>1867</v>
      </c>
      <c r="K18" t="s">
        <v>1868</v>
      </c>
      <c r="L18" s="2" t="str">
        <f t="shared" si="0"/>
        <v>insert into ccd_cruises (cruise_name, cruise_notes, sci_center_div_id, std_svy_name_id, svy_freq_id, std_svy_name_oth, CRUISE_URL, CRUISE_CONT_EMAIL, svy_type_id, CRUISE_DESC, OBJ_BASED_METRICS) values ('OES0411', 'Retrieved this information manually from FINSS on 1/16/20 for testing purposes', (select sci_center_div_id from ccd_sci_center_divs where sci_center_div_code = 'ESD'), (select STD_SVY_NAME_ID from ccd_std_svy_names where std_svy_name = 'Environmental Monitoring Research, Black Coral Research'), (select SVY_FREQ_ID from ccd_svy_freq where SVY_FREQ_name = 'INTERMITTENT'), (CASE WHEN (select STD_SVY_NAME_ID from ccd_std_svy_names where std_svy_name = 'Environmental Monitoring Research, Black Coral Research') IS NULL THEN 'Environmental Monitoring Research, Black Coral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9" spans="1:12" x14ac:dyDescent="0.25">
      <c r="A19" t="s">
        <v>41</v>
      </c>
      <c r="B19" t="s">
        <v>33</v>
      </c>
      <c r="C19" t="s">
        <v>1723</v>
      </c>
      <c r="D19" t="s">
        <v>1215</v>
      </c>
      <c r="E19" t="s">
        <v>1810</v>
      </c>
      <c r="G19" s="11" t="s">
        <v>1763</v>
      </c>
      <c r="H19" s="11" t="s">
        <v>1762</v>
      </c>
      <c r="I19" t="s">
        <v>1715</v>
      </c>
      <c r="J19" t="s">
        <v>1867</v>
      </c>
      <c r="K19" t="s">
        <v>1868</v>
      </c>
      <c r="L19" s="2" t="str">
        <f t="shared" si="0"/>
        <v>insert into ccd_cruises (cruise_name, cruise_notes, sci_center_div_id, std_svy_name_id, svy_freq_id, std_svy_name_oth, CRUISE_URL, CRUISE_CONT_EMAIL, svy_type_id, CRUISE_DESC, OBJ_BASED_METRICS) values ('OES0504',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0" spans="1:12" x14ac:dyDescent="0.25">
      <c r="A20" t="s">
        <v>44</v>
      </c>
      <c r="B20" t="s">
        <v>33</v>
      </c>
      <c r="C20" t="s">
        <v>1723</v>
      </c>
      <c r="D20" t="s">
        <v>1215</v>
      </c>
      <c r="E20" t="s">
        <v>1810</v>
      </c>
      <c r="G20" s="11" t="s">
        <v>1763</v>
      </c>
      <c r="H20" s="11" t="s">
        <v>1762</v>
      </c>
      <c r="I20" t="s">
        <v>1715</v>
      </c>
      <c r="J20" t="s">
        <v>1867</v>
      </c>
      <c r="K20" t="s">
        <v>1868</v>
      </c>
      <c r="L20" s="2" t="str">
        <f t="shared" si="0"/>
        <v>insert into ccd_cruises (cruise_name, cruise_notes, sci_center_div_id, std_svy_name_id, svy_freq_id, std_svy_name_oth, CRUISE_URL, CRUISE_CONT_EMAIL, svy_type_id, CRUISE_DESC, OBJ_BASED_METRICS) values ('OES0506',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1" spans="1:12" x14ac:dyDescent="0.25">
      <c r="A21" t="s">
        <v>47</v>
      </c>
      <c r="B21" t="s">
        <v>33</v>
      </c>
      <c r="C21" t="s">
        <v>1723</v>
      </c>
      <c r="D21" t="s">
        <v>1215</v>
      </c>
      <c r="E21" t="s">
        <v>1810</v>
      </c>
      <c r="G21" s="11" t="s">
        <v>1763</v>
      </c>
      <c r="H21" s="11" t="s">
        <v>1762</v>
      </c>
      <c r="I21" t="s">
        <v>1715</v>
      </c>
      <c r="J21" t="s">
        <v>1867</v>
      </c>
      <c r="K21" t="s">
        <v>1868</v>
      </c>
      <c r="L21" s="2" t="str">
        <f t="shared" si="0"/>
        <v>insert into ccd_cruises (cruise_name, cruise_notes, sci_center_div_id, std_svy_name_id, svy_freq_id, std_svy_name_oth, CRUISE_URL, CRUISE_CONT_EMAIL, svy_type_id, CRUISE_DESC, OBJ_BASED_METRICS) values ('OES0509',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2" spans="1:12" x14ac:dyDescent="0.25">
      <c r="A22" t="s">
        <v>50</v>
      </c>
      <c r="B22" t="s">
        <v>33</v>
      </c>
      <c r="C22" t="s">
        <v>1723</v>
      </c>
      <c r="D22" s="9" t="s">
        <v>1440</v>
      </c>
      <c r="E22" t="s">
        <v>1862</v>
      </c>
      <c r="F22" t="s">
        <v>1421</v>
      </c>
      <c r="G22" s="11" t="s">
        <v>1763</v>
      </c>
      <c r="H22" s="11" t="s">
        <v>1762</v>
      </c>
      <c r="I22" t="s">
        <v>1715</v>
      </c>
      <c r="J22" t="s">
        <v>1867</v>
      </c>
      <c r="K22" t="s">
        <v>1868</v>
      </c>
      <c r="L22" s="2" t="str">
        <f t="shared" si="0"/>
        <v>insert into ccd_cruises (cruise_name, cruise_notes, sci_center_div_id, std_svy_name_id, svy_freq_id, std_svy_name_oth, CRUISE_URL, CRUISE_CONT_EMAIL, svy_type_id, CRUISE_DESC, OBJ_BASED_METRICS) values ('OES0512',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3" spans="1:12" x14ac:dyDescent="0.25">
      <c r="A23" t="s">
        <v>53</v>
      </c>
      <c r="B23" t="s">
        <v>33</v>
      </c>
      <c r="C23" t="s">
        <v>1723</v>
      </c>
      <c r="D23" t="s">
        <v>1215</v>
      </c>
      <c r="E23" t="s">
        <v>1810</v>
      </c>
      <c r="G23" s="11" t="s">
        <v>1763</v>
      </c>
      <c r="H23" s="11" t="s">
        <v>1762</v>
      </c>
      <c r="I23" t="s">
        <v>1715</v>
      </c>
      <c r="J23" t="s">
        <v>1867</v>
      </c>
      <c r="K23" t="s">
        <v>1868</v>
      </c>
      <c r="L23" s="2" t="str">
        <f t="shared" si="0"/>
        <v>insert into ccd_cruises (cruise_name, cruise_notes, sci_center_div_id, std_svy_name_id, svy_freq_id, std_svy_name_oth, CRUISE_URL, CRUISE_CONT_EMAIL, svy_type_id, CRUISE_DESC, OBJ_BASED_METRICS) values ('OES0604',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4" spans="1:12" x14ac:dyDescent="0.25">
      <c r="A24" t="s">
        <v>56</v>
      </c>
      <c r="B24" t="s">
        <v>33</v>
      </c>
      <c r="C24" t="s">
        <v>1723</v>
      </c>
      <c r="D24" t="s">
        <v>1215</v>
      </c>
      <c r="E24" t="s">
        <v>1810</v>
      </c>
      <c r="G24" s="11" t="s">
        <v>1763</v>
      </c>
      <c r="H24" s="11" t="s">
        <v>1762</v>
      </c>
      <c r="I24" t="s">
        <v>1715</v>
      </c>
      <c r="J24" t="s">
        <v>1867</v>
      </c>
      <c r="K24" t="s">
        <v>1868</v>
      </c>
      <c r="L24" s="2" t="str">
        <f t="shared" si="0"/>
        <v>insert into ccd_cruises (cruise_name, cruise_notes, sci_center_div_id, std_svy_name_id, svy_freq_id, std_svy_name_oth, CRUISE_URL, CRUISE_CONT_EMAIL, svy_type_id, CRUISE_DESC, OBJ_BASED_METRICS) values ('OES0606',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5" spans="1:12" x14ac:dyDescent="0.25">
      <c r="A25" t="s">
        <v>59</v>
      </c>
      <c r="B25" t="s">
        <v>33</v>
      </c>
      <c r="C25" t="s">
        <v>1723</v>
      </c>
      <c r="D25" t="s">
        <v>1721</v>
      </c>
      <c r="E25" t="s">
        <v>1861</v>
      </c>
      <c r="G25" s="11" t="s">
        <v>1763</v>
      </c>
      <c r="H25" s="11" t="s">
        <v>1762</v>
      </c>
      <c r="I25" t="s">
        <v>1715</v>
      </c>
      <c r="J25" t="s">
        <v>1867</v>
      </c>
      <c r="K25" t="s">
        <v>1868</v>
      </c>
      <c r="L25" s="2" t="str">
        <f t="shared" si="0"/>
        <v>insert into ccd_cruises (cruise_name, cruise_notes, sci_center_div_id, std_svy_name_id, svy_freq_id, std_svy_name_oth, CRUISE_URL, CRUISE_CONT_EMAIL, svy_type_id, CRUISE_DESC, OBJ_BASED_METRICS) values ('OES0607', 'Retrieved this information manually from FINSS on 1/16/20 for testing purposes', (select sci_center_div_id from ccd_sci_center_divs where sci_center_div_code = 'FRMD'), (select STD_SVY_NAME_ID from ccd_std_svy_names where std_svy_name = 'Lobster Research &amp; Bottomfishing'), (select SVY_FREQ_ID from ccd_svy_freq where SVY_FREQ_name = ''), (CASE WHEN (select STD_SVY_NAME_ID from ccd_std_svy_names where std_svy_name = 'Lobster Research &amp; Bottomfishing') IS NULL THEN 'Lobster Research &amp; Bottomfishing'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6" spans="1:12" x14ac:dyDescent="0.25">
      <c r="A26" t="s">
        <v>62</v>
      </c>
      <c r="B26" t="s">
        <v>33</v>
      </c>
      <c r="C26" t="s">
        <v>1723</v>
      </c>
      <c r="D26" t="s">
        <v>1215</v>
      </c>
      <c r="E26" t="s">
        <v>1810</v>
      </c>
      <c r="G26" s="11" t="s">
        <v>1763</v>
      </c>
      <c r="H26" s="11" t="s">
        <v>1762</v>
      </c>
      <c r="I26" t="s">
        <v>1715</v>
      </c>
      <c r="J26" t="s">
        <v>1867</v>
      </c>
      <c r="K26" t="s">
        <v>1868</v>
      </c>
      <c r="L26" s="2" t="str">
        <f t="shared" si="0"/>
        <v>insert into ccd_cruises (cruise_name, cruise_notes, sci_center_div_id, std_svy_name_id, svy_freq_id, std_svy_name_oth, CRUISE_URL, CRUISE_CONT_EMAIL, svy_type_id, CRUISE_DESC, OBJ_BASED_METRICS) values ('OES0608',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7" spans="1:12" x14ac:dyDescent="0.25">
      <c r="A27" t="s">
        <v>65</v>
      </c>
      <c r="B27" t="s">
        <v>33</v>
      </c>
      <c r="C27" t="s">
        <v>1723</v>
      </c>
      <c r="D27" t="s">
        <v>1459</v>
      </c>
      <c r="E27" t="s">
        <v>1862</v>
      </c>
      <c r="F27" t="s">
        <v>1421</v>
      </c>
      <c r="G27" s="11" t="s">
        <v>1763</v>
      </c>
      <c r="H27" s="11" t="s">
        <v>1762</v>
      </c>
      <c r="I27" t="s">
        <v>1715</v>
      </c>
      <c r="J27" t="s">
        <v>1867</v>
      </c>
      <c r="K27" t="s">
        <v>1868</v>
      </c>
      <c r="L27" s="2" t="str">
        <f t="shared" si="0"/>
        <v>insert into ccd_cruises (cruise_name, cruise_notes, sci_center_div_id, std_svy_name_id, svy_freq_id, std_svy_name_oth, CRUISE_URL, CRUISE_CONT_EMAIL, svy_type_id, CRUISE_DESC, OBJ_BASED_METRICS) values ('OES0706', 'Retrieved this information manually from FINSS on 1/16/20 for testing purposes', (select sci_center_div_id from ccd_sci_center_divs where sci_center_div_code = 'ESD'), (select STD_SVY_NAME_ID from ccd_std_svy_names where std_svy_name = 'Marine Debris'), (select SVY_FREQ_ID from ccd_svy_freq where SVY_FREQ_name = 'ANNUAL'), (CASE WHEN (select STD_SVY_NAME_ID from ccd_std_svy_names where std_svy_name = 'Marine Debris') IS NULL THEN 'Marine Debris'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8" spans="1:12" x14ac:dyDescent="0.25">
      <c r="A28" s="2" t="s">
        <v>68</v>
      </c>
      <c r="B28" t="s">
        <v>33</v>
      </c>
      <c r="C28" t="s">
        <v>1723</v>
      </c>
      <c r="D28" t="s">
        <v>1459</v>
      </c>
      <c r="E28" t="s">
        <v>1862</v>
      </c>
      <c r="F28" t="s">
        <v>1425</v>
      </c>
      <c r="G28" s="11" t="s">
        <v>1763</v>
      </c>
      <c r="H28" s="11" t="s">
        <v>1762</v>
      </c>
      <c r="I28" t="s">
        <v>1715</v>
      </c>
      <c r="J28" t="s">
        <v>1867</v>
      </c>
      <c r="K28" t="s">
        <v>1868</v>
      </c>
      <c r="L28" s="2" t="str">
        <f t="shared" si="0"/>
        <v>insert into ccd_cruises (cruise_name, cruise_notes, sci_center_div_id, std_svy_name_id, svy_freq_id, std_svy_name_oth, CRUISE_URL, CRUISE_CONT_EMAIL, svy_type_id, CRUISE_DESC, OBJ_BASED_METRICS) values ('OES0908', 'Retrieved this information manually from FINSS on 1/16/20 for testing purposes', (select sci_center_div_id from ccd_sci_center_divs where sci_center_div_code = 'ESD'), (select STD_SVY_NAME_ID from ccd_std_svy_names where std_svy_name = 'Marine Debris'), (select SVY_FREQ_ID from ccd_svy_freq where SVY_FREQ_name = 'INTERMITTENT'), (CASE WHEN (select STD_SVY_NAME_ID from ccd_std_svy_names where std_svy_name = 'Marine Debris') IS NULL THEN 'Marine Debris'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9" spans="1:12" x14ac:dyDescent="0.25">
      <c r="A29" t="s">
        <v>75</v>
      </c>
      <c r="B29" t="s">
        <v>33</v>
      </c>
      <c r="C29" t="s">
        <v>1723</v>
      </c>
      <c r="D29" t="s">
        <v>1174</v>
      </c>
      <c r="E29" t="s">
        <v>1861</v>
      </c>
      <c r="F29" t="s">
        <v>1421</v>
      </c>
      <c r="G29" s="11" t="s">
        <v>1763</v>
      </c>
      <c r="H29" s="11" t="s">
        <v>1762</v>
      </c>
      <c r="I29" t="s">
        <v>1715</v>
      </c>
      <c r="J29" t="s">
        <v>1867</v>
      </c>
      <c r="K29" t="s">
        <v>1868</v>
      </c>
      <c r="L29" s="2" t="str">
        <f t="shared" si="0"/>
        <v>insert into ccd_cruises (cruise_name, cruise_notes, sci_center_div_id, std_svy_name_id, svy_freq_id, std_svy_name_oth, CRUISE_URL, CRUISE_CONT_EMAIL, svy_type_id, CRUISE_DESC, OBJ_BASED_METRICS) values ('SE-15-01', 'Retrieved this information manually from FINSS on 1/16/20 for testing purposes', (select sci_center_div_id from ccd_sci_center_divs where sci_center_div_code = 'FRMD'), (select STD_SVY_NAME_ID from ccd_std_svy_names where std_svy_name = 'Fisheries Oceanography - North Pacific Subtropical Front Survey'), (select SVY_FREQ_ID from ccd_svy_freq where SVY_FREQ_name = 'ANNUAL'), (CASE WHEN (select STD_SVY_NAME_ID from ccd_std_svy_names where std_svy_name = 'Fisheries Oceanography - North Pacific Subtropical Front Survey') IS NULL THEN 'Fisheries Oceanography - North Pacific Subtropical Front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0" spans="1:12" x14ac:dyDescent="0.25">
      <c r="A30" t="s">
        <v>77</v>
      </c>
      <c r="B30" t="s">
        <v>79</v>
      </c>
      <c r="C30" s="10" t="s">
        <v>1722</v>
      </c>
      <c r="D30" s="5" t="s">
        <v>1252</v>
      </c>
      <c r="E30" t="s">
        <v>1862</v>
      </c>
      <c r="G30" s="11" t="s">
        <v>1763</v>
      </c>
      <c r="H30" s="11" t="s">
        <v>1762</v>
      </c>
      <c r="I30" t="s">
        <v>1715</v>
      </c>
      <c r="J30" t="s">
        <v>1867</v>
      </c>
      <c r="K30" t="s">
        <v>1868</v>
      </c>
      <c r="L30" s="2" t="str">
        <f t="shared" si="0"/>
        <v>insert into ccd_cruises (cruise_name, cruise_notes, sci_center_div_id, std_svy_name_id, svy_freq_id, std_svy_name_oth, CRUISE_URL, CRUISE_CONT_EMAIL, svy_type_id, CRUISE_DESC, OBJ_BASED_METRICS) values ('TC0005',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'Marine Debris Research and Removal - Northwestern hawaiian Islands'), (select SVY_FREQ_ID from ccd_svy_freq where SVY_FREQ_name = ''),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1" spans="1:12" x14ac:dyDescent="0.25">
      <c r="A31" s="13" t="s">
        <v>80</v>
      </c>
      <c r="B31" t="s">
        <v>79</v>
      </c>
      <c r="C31" s="10" t="s">
        <v>1722</v>
      </c>
      <c r="D31" s="5" t="s">
        <v>1315</v>
      </c>
      <c r="E31" t="s">
        <v>1862</v>
      </c>
      <c r="G31" s="11" t="s">
        <v>1763</v>
      </c>
      <c r="H31" s="11" t="s">
        <v>1762</v>
      </c>
      <c r="I31" t="s">
        <v>1715</v>
      </c>
      <c r="J31" t="s">
        <v>1867</v>
      </c>
      <c r="K31" t="s">
        <v>1868</v>
      </c>
      <c r="L31" s="2" t="str">
        <f t="shared" si="0"/>
        <v>insert into ccd_cruises (cruise_name, cruise_notes, sci_center_div_id, std_svy_name_id, svy_freq_id, std_svy_name_oth, CRUISE_URL, CRUISE_CONT_EMAIL, svy_type_id, CRUISE_DESC, OBJ_BASED_METRICS) values ('TC0009',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'Pacific Reef Assessment and Monitoring Program (Pacific RAMP) - National Coral Reef Monitoring Program (NCRMP)'), (select SVY_FREQ_ID from ccd_svy_freq where SVY_FREQ_name = ''), (CASE WHEN (select STD_SVY_NAME_ID from ccd_std_svy_names where std_svy_name = 'Pacific Reef Assessment and Monitoring Program (Pacific RAMP) - National Coral Reef Monitoring Program (NCRMP)') IS NULL THEN 'Pacific Reef Assessment and Monitoring Program (Pacific 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2" spans="1:12" x14ac:dyDescent="0.25">
      <c r="A32" t="s">
        <v>82</v>
      </c>
      <c r="B32" t="s">
        <v>79</v>
      </c>
      <c r="C32" s="10" t="s">
        <v>1722</v>
      </c>
      <c r="D32" s="5" t="s">
        <v>1316</v>
      </c>
      <c r="E32" t="s">
        <v>1861</v>
      </c>
      <c r="G32" s="11" t="s">
        <v>1763</v>
      </c>
      <c r="H32" s="11" t="s">
        <v>1762</v>
      </c>
      <c r="I32" t="s">
        <v>1715</v>
      </c>
      <c r="J32" t="s">
        <v>1867</v>
      </c>
      <c r="K32" t="s">
        <v>1868</v>
      </c>
      <c r="L32" s="2" t="str">
        <f t="shared" si="0"/>
        <v>insert into ccd_cruises (cruise_name, cruise_notes, sci_center_div_id, std_svy_name_id, svy_freq_id, std_svy_name_oth, CRUISE_URL, CRUISE_CONT_EMAIL, svy_type_id, CRUISE_DESC, OBJ_BASED_METRICS) values ('TC0011', 'Could not retrieve this information from FINSS since data is only available for 2014 and later, these values were made up for testing purposes', (select sci_center_div_id from ccd_sci_center_divs where sci_center_div_code = 'FRMD'), (select STD_SVY_NAME_ID from ccd_std_svy_names where std_svy_name = 'Pacific Remote Islands Insular Reef Fish Survey'), (select SVY_FREQ_ID from ccd_svy_freq where SVY_FREQ_name = ''), (CASE WHEN (select STD_SVY_NAME_ID from ccd_std_svy_names where std_svy_name = 'Pacific Remote Islands Insular Reef Fish Survey') IS NULL THEN 'Pacific Remote Islands Insular Reef 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3" spans="1:12" x14ac:dyDescent="0.25">
      <c r="A33" t="s">
        <v>84</v>
      </c>
      <c r="B33" t="s">
        <v>79</v>
      </c>
      <c r="C33" s="10" t="s">
        <v>1722</v>
      </c>
      <c r="D33" s="5" t="s">
        <v>1315</v>
      </c>
      <c r="E33" t="s">
        <v>1862</v>
      </c>
      <c r="G33" s="11" t="s">
        <v>1763</v>
      </c>
      <c r="H33" s="11" t="s">
        <v>1762</v>
      </c>
      <c r="I33" t="s">
        <v>1715</v>
      </c>
      <c r="J33" t="s">
        <v>1867</v>
      </c>
      <c r="K33" t="s">
        <v>1868</v>
      </c>
      <c r="L33" s="2" t="str">
        <f t="shared" si="0"/>
        <v>insert into ccd_cruises (cruise_name, cruise_notes, sci_center_div_id, std_svy_name_id, svy_freq_id, std_svy_name_oth, CRUISE_URL, CRUISE_CONT_EMAIL, svy_type_id, CRUISE_DESC, OBJ_BASED_METRICS) values ('TC0012',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'Pacific Reef Assessment and Monitoring Program (Pacific RAMP) - National Coral Reef Monitoring Program (NCRMP)'), (select SVY_FREQ_ID from ccd_svy_freq where SVY_FREQ_name = ''), (CASE WHEN (select STD_SVY_NAME_ID from ccd_std_svy_names where std_svy_name = 'Pacific Reef Assessment and Monitoring Program (Pacific RAMP) - National Coral Reef Monitoring Program (NCRMP)') IS NULL THEN 'Pacific Reef Assessment and Monitoring Program (Pacific 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4" spans="1:12" x14ac:dyDescent="0.25">
      <c r="A34" t="s">
        <v>86</v>
      </c>
      <c r="B34" t="s">
        <v>79</v>
      </c>
      <c r="C34" s="10" t="s">
        <v>1722</v>
      </c>
      <c r="D34" s="5" t="s">
        <v>1310</v>
      </c>
      <c r="E34" t="s">
        <v>1810</v>
      </c>
      <c r="G34" s="11" t="s">
        <v>1763</v>
      </c>
      <c r="H34" s="11" t="s">
        <v>1762</v>
      </c>
      <c r="I34" t="s">
        <v>1715</v>
      </c>
      <c r="J34" t="s">
        <v>1867</v>
      </c>
      <c r="K34" t="s">
        <v>1868</v>
      </c>
      <c r="L34" s="2" t="str">
        <f t="shared" si="0"/>
        <v>insert into ccd_cruises (cruise_name, cruise_notes, sci_center_div_id, std_svy_name_id, svy_freq_id, std_svy_name_oth, CRUISE_URL, CRUISE_CONT_EMAIL, svy_type_id, CRUISE_DESC, OBJ_BASED_METRICS) values ('TC0108', 'Could not retrieve this information from FINSS since data is only available for 2014 and later, these values were made up for testing purposes', (select sci_center_div_id from ccd_sci_center_divs where sci_center_div_code = 'PSD'), (select STD_SVY_NAME_ID from ccd_std_svy_names where std_svy_name = 'Pacific Islands Cetacean Ecosystem Survey (PICES)'), (select SVY_FREQ_ID from ccd_svy_freq where SVY_FREQ_name = ''), (CASE WHEN (select STD_SVY_NAME_ID from ccd_std_svy_names where std_svy_name = 'Pacific Islands Cetacean Ecosystem Survey (PICES)') IS NULL THEN 'Pacific Islands Cetacean Ecosystem Survey (PICES)'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5" spans="1:12" x14ac:dyDescent="0.25">
      <c r="A35" s="2" t="s">
        <v>88</v>
      </c>
      <c r="B35" t="s">
        <v>79</v>
      </c>
      <c r="C35" s="10" t="s">
        <v>1722</v>
      </c>
      <c r="D35" s="5" t="s">
        <v>1269</v>
      </c>
      <c r="E35" t="s">
        <v>1810</v>
      </c>
      <c r="G35" s="11" t="s">
        <v>1763</v>
      </c>
      <c r="H35" s="11" t="s">
        <v>1762</v>
      </c>
      <c r="I35" t="s">
        <v>1715</v>
      </c>
      <c r="J35" t="s">
        <v>1867</v>
      </c>
      <c r="K35" t="s">
        <v>1868</v>
      </c>
      <c r="L35" s="2" t="str">
        <f t="shared" si="0"/>
        <v>insert into ccd_cruises (cruise_name, cruise_notes, sci_center_div_id, std_svy_name_id, svy_freq_id, std_svy_name_oth, CRUISE_URL, CRUISE_CONT_EMAIL, svy_type_id, CRUISE_DESC, OBJ_BASED_METRICS) values ('TC0109', 'Could not retrieve this information from FINSS since data is only available for 2014 and later, these values were made up for testing purposes', (select sci_center_div_id from ccd_sci_center_divs where sci_center_div_code = 'PSD'), (select STD_SVY_NAME_ID from ccd_std_svy_names where std_svy_name = 'NWHI Marine Turtle Population Assessment Survey - Deploy'), (select SVY_FREQ_ID from ccd_svy_freq where SVY_FREQ_name = ''), (CASE WHEN (select STD_SVY_NAME_ID from ccd_std_svy_names where std_svy_name = 'NWHI Marine Turtle Population Assessment Survey - Deploy') IS NULL THEN 'NWHI Marine Turtle Population Assessment Survey - Deploy'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6" spans="1:12" x14ac:dyDescent="0.25">
      <c r="A36" s="2" t="s">
        <v>90</v>
      </c>
      <c r="B36" t="s">
        <v>79</v>
      </c>
      <c r="C36" s="10" t="s">
        <v>1722</v>
      </c>
      <c r="D36" s="5" t="s">
        <v>1252</v>
      </c>
      <c r="E36" t="s">
        <v>1862</v>
      </c>
      <c r="G36" s="11" t="s">
        <v>1763</v>
      </c>
      <c r="H36" s="11" t="s">
        <v>1762</v>
      </c>
      <c r="I36" t="s">
        <v>1715</v>
      </c>
      <c r="J36" t="s">
        <v>1867</v>
      </c>
      <c r="K36" t="s">
        <v>1868</v>
      </c>
      <c r="L36" s="2" t="str">
        <f t="shared" si="0"/>
        <v>insert into ccd_cruises (cruise_name, cruise_notes, sci_center_div_id, std_svy_name_id, svy_freq_id, std_svy_name_oth, CRUISE_URL, CRUISE_CONT_EMAIL, svy_type_id, CRUISE_DESC, OBJ_BASED_METRICS) values ('TC0110',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'Marine Debris Research and Removal - Northwestern hawaiian Islands'), (select SVY_FREQ_ID from ccd_svy_freq where SVY_FREQ_name = ''),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7" spans="1:12" x14ac:dyDescent="0.25">
      <c r="A37" t="s">
        <v>92</v>
      </c>
      <c r="B37" t="s">
        <v>79</v>
      </c>
      <c r="C37" s="10" t="s">
        <v>1722</v>
      </c>
      <c r="D37" s="5" t="s">
        <v>1251</v>
      </c>
      <c r="E37" t="s">
        <v>1862</v>
      </c>
      <c r="G37" s="11" t="s">
        <v>1763</v>
      </c>
      <c r="H37" s="11" t="s">
        <v>1762</v>
      </c>
      <c r="I37" t="s">
        <v>1715</v>
      </c>
      <c r="J37" t="s">
        <v>1867</v>
      </c>
      <c r="K37" t="s">
        <v>1868</v>
      </c>
      <c r="L37" s="2" t="str">
        <f t="shared" si="0"/>
        <v>insert into ccd_cruises (cruise_name, cruise_notes, sci_center_div_id, std_svy_name_id, svy_freq_id, std_svy_name_oth, CRUISE_URL, CRUISE_CONT_EMAIL, svy_type_id, CRUISE_DESC, OBJ_BASED_METRICS) values ('TC0111',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'Marianas Reef Assessment and Monitoring Program (MARAMP) - National Coral Reef Monitoring Program (NCRMP)'), (select SVY_FREQ_ID from ccd_svy_freq where SVY_FREQ_name = ''), (CASE WHEN (select STD_SVY_NAME_ID from ccd_std_svy_names where std_svy_name = 'Marianas Reef Assessment and Monitoring Program (MARAMP) - National Coral Reef Monitoring Program (NCRMP)') IS NULL THEN 'Marianas Reef Assessment and Monitoring Program (MARAMP)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8" spans="1:12" x14ac:dyDescent="0.25">
      <c r="A38" t="s">
        <v>94</v>
      </c>
      <c r="B38" t="s">
        <v>79</v>
      </c>
      <c r="C38" s="10" t="s">
        <v>1722</v>
      </c>
      <c r="D38" s="5" t="s">
        <v>1310</v>
      </c>
      <c r="E38" t="s">
        <v>1810</v>
      </c>
      <c r="G38" s="11" t="s">
        <v>1763</v>
      </c>
      <c r="H38" s="11" t="s">
        <v>1762</v>
      </c>
      <c r="I38" t="s">
        <v>1715</v>
      </c>
      <c r="J38" t="s">
        <v>1867</v>
      </c>
      <c r="K38" t="s">
        <v>1868</v>
      </c>
      <c r="L38" s="2" t="str">
        <f t="shared" si="0"/>
        <v>insert into ccd_cruises (cruise_name, cruise_notes, sci_center_div_id, std_svy_name_id, svy_freq_id, std_svy_name_oth, CRUISE_URL, CRUISE_CONT_EMAIL, svy_type_id, CRUISE_DESC, OBJ_BASED_METRICS) values ('TC0201', 'Could not retrieve this information from FINSS since data is only available for 2014 and later, these values were made up for testing purposes', (select sci_center_div_id from ccd_sci_center_divs where sci_center_div_code = 'PSD'), (select STD_SVY_NAME_ID from ccd_std_svy_names where std_svy_name = 'Pacific Islands Cetacean Ecosystem Survey (PICES)'), (select SVY_FREQ_ID from ccd_svy_freq where SVY_FREQ_name = ''), (CASE WHEN (select STD_SVY_NAME_ID from ccd_std_svy_names where std_svy_name = 'Pacific Islands Cetacean Ecosystem Survey (PICES)') IS NULL THEN 'Pacific Islands Cetacean Ecosystem Survey (PICES)'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9" spans="1:12" x14ac:dyDescent="0.25">
      <c r="A39" t="s">
        <v>96</v>
      </c>
      <c r="B39" t="s">
        <v>79</v>
      </c>
      <c r="C39" s="10" t="s">
        <v>1722</v>
      </c>
      <c r="D39" s="5" t="s">
        <v>1315</v>
      </c>
      <c r="E39" t="s">
        <v>1862</v>
      </c>
      <c r="G39" s="11" t="s">
        <v>1763</v>
      </c>
      <c r="H39" s="11" t="s">
        <v>1762</v>
      </c>
      <c r="I39" t="s">
        <v>1715</v>
      </c>
      <c r="J39" t="s">
        <v>1867</v>
      </c>
      <c r="K39" t="s">
        <v>1868</v>
      </c>
      <c r="L39" s="2" t="str">
        <f t="shared" si="0"/>
        <v>insert into ccd_cruises (cruise_name, cruise_notes, sci_center_div_id, std_svy_name_id, svy_freq_id, std_svy_name_oth, CRUISE_URL, CRUISE_CONT_EMAIL, svy_type_id, CRUISE_DESC, OBJ_BASED_METRICS) values ('TC0207',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'Pacific Reef Assessment and Monitoring Program (Pacific RAMP) - National Coral Reef Monitoring Program (NCRMP)'), (select SVY_FREQ_ID from ccd_svy_freq where SVY_FREQ_name = ''), (CASE WHEN (select STD_SVY_NAME_ID from ccd_std_svy_names where std_svy_name = 'Pacific Reef Assessment and Monitoring Program (Pacific RAMP) - National Coral Reef Monitoring Program (NCRMP)') IS NULL THEN 'Pacific Reef Assessment and Monitoring Program (Pacific 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0" spans="1:12" x14ac:dyDescent="0.25">
      <c r="A40" t="s">
        <v>98</v>
      </c>
      <c r="B40" t="s">
        <v>79</v>
      </c>
      <c r="C40" s="10" t="s">
        <v>1722</v>
      </c>
      <c r="D40" s="5" t="s">
        <v>1251</v>
      </c>
      <c r="E40" t="s">
        <v>1862</v>
      </c>
      <c r="G40" s="11" t="s">
        <v>1763</v>
      </c>
      <c r="H40" s="11" t="s">
        <v>1762</v>
      </c>
      <c r="I40" t="s">
        <v>1715</v>
      </c>
      <c r="J40" t="s">
        <v>1867</v>
      </c>
      <c r="K40" t="s">
        <v>1868</v>
      </c>
      <c r="L40" s="2" t="str">
        <f t="shared" si="0"/>
        <v>insert into ccd_cruises (cruise_name, cruise_notes, sci_center_div_id, std_svy_name_id, svy_freq_id, std_svy_name_oth, CRUISE_URL, CRUISE_CONT_EMAIL, svy_type_id, CRUISE_DESC, OBJ_BASED_METRICS) values ('TC9905',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'Marianas Reef Assessment and Monitoring Program (MARAMP) - National Coral Reef Monitoring Program (NCRMP)'), (select SVY_FREQ_ID from ccd_svy_freq where SVY_FREQ_name = ''), (CASE WHEN (select STD_SVY_NAME_ID from ccd_std_svy_names where std_svy_name = 'Marianas Reef Assessment and Monitoring Program (MARAMP) - National Coral Reef Monitoring Program (NCRMP)') IS NULL THEN 'Marianas Reef Assessment and Monitoring Program (MARAMP)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1" spans="1:12" x14ac:dyDescent="0.25">
      <c r="A41" t="s">
        <v>100</v>
      </c>
      <c r="B41" t="s">
        <v>79</v>
      </c>
      <c r="C41" s="10" t="s">
        <v>1722</v>
      </c>
      <c r="D41" s="5" t="s">
        <v>1252</v>
      </c>
      <c r="E41" t="s">
        <v>1862</v>
      </c>
      <c r="G41" s="11" t="s">
        <v>1763</v>
      </c>
      <c r="H41" s="11" t="s">
        <v>1762</v>
      </c>
      <c r="I41" t="s">
        <v>1715</v>
      </c>
      <c r="J41" t="s">
        <v>1867</v>
      </c>
      <c r="K41" t="s">
        <v>1868</v>
      </c>
      <c r="L41" s="2" t="str">
        <f t="shared" si="0"/>
        <v>insert into ccd_cruises (cruise_name, cruise_notes, sci_center_div_id, std_svy_name_id, svy_freq_id, std_svy_name_oth, CRUISE_URL, CRUISE_CONT_EMAIL, svy_type_id, CRUISE_DESC, OBJ_BASED_METRICS) values ('TC9906',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'Marine Debris Research and Removal - Northwestern hawaiian Islands'), (select SVY_FREQ_ID from ccd_svy_freq where SVY_FREQ_name = ''),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2" spans="1:12" x14ac:dyDescent="0.25">
      <c r="A42" t="s">
        <v>102</v>
      </c>
      <c r="B42" t="s">
        <v>79</v>
      </c>
      <c r="C42" s="10" t="s">
        <v>1722</v>
      </c>
      <c r="D42" s="5" t="s">
        <v>1316</v>
      </c>
      <c r="E42" t="s">
        <v>1861</v>
      </c>
      <c r="G42" s="11" t="s">
        <v>1763</v>
      </c>
      <c r="H42" s="11" t="s">
        <v>1762</v>
      </c>
      <c r="I42" t="s">
        <v>1715</v>
      </c>
      <c r="J42" t="s">
        <v>1867</v>
      </c>
      <c r="K42" t="s">
        <v>1868</v>
      </c>
      <c r="L42" s="2" t="str">
        <f t="shared" si="0"/>
        <v>insert into ccd_cruises (cruise_name, cruise_notes, sci_center_div_id, std_svy_name_id, svy_freq_id, std_svy_name_oth, CRUISE_URL, CRUISE_CONT_EMAIL, svy_type_id, CRUISE_DESC, OBJ_BASED_METRICS) values ('TC9908', 'Could not retrieve this information from FINSS since data is only available for 2014 and later, these values were made up for testing purposes', (select sci_center_div_id from ccd_sci_center_divs where sci_center_div_code = 'FRMD'), (select STD_SVY_NAME_ID from ccd_std_svy_names where std_svy_name = 'Pacific Remote Islands Insular Reef Fish Survey'), (select SVY_FREQ_ID from ccd_svy_freq where SVY_FREQ_name = ''), (CASE WHEN (select STD_SVY_NAME_ID from ccd_std_svy_names where std_svy_name = 'Pacific Remote Islands Insular Reef Fish Survey') IS NULL THEN 'Pacific Remote Islands Insular Reef 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3" spans="1:12" x14ac:dyDescent="0.25">
      <c r="A43" s="2" t="s">
        <v>104</v>
      </c>
      <c r="B43" t="s">
        <v>79</v>
      </c>
      <c r="C43" s="10" t="s">
        <v>1722</v>
      </c>
      <c r="D43" s="5" t="s">
        <v>1269</v>
      </c>
      <c r="E43" t="s">
        <v>1810</v>
      </c>
      <c r="G43" s="11" t="s">
        <v>1763</v>
      </c>
      <c r="H43" s="11" t="s">
        <v>1762</v>
      </c>
      <c r="I43" t="s">
        <v>1715</v>
      </c>
      <c r="J43" t="s">
        <v>1867</v>
      </c>
      <c r="K43" t="s">
        <v>1868</v>
      </c>
      <c r="L43" s="2" t="str">
        <f t="shared" si="0"/>
        <v>insert into ccd_cruises (cruise_name, cruise_notes, sci_center_div_id, std_svy_name_id, svy_freq_id, std_svy_name_oth, CRUISE_URL, CRUISE_CONT_EMAIL, svy_type_id, CRUISE_DESC, OBJ_BASED_METRICS) values ('TC9909', 'Could not retrieve this information from FINSS since data is only available for 2014 and later, these values were made up for testing purposes', (select sci_center_div_id from ccd_sci_center_divs where sci_center_div_code = 'PSD'), (select STD_SVY_NAME_ID from ccd_std_svy_names where std_svy_name = 'NWHI Marine Turtle Population Assessment Survey - Deploy'), (select SVY_FREQ_ID from ccd_svy_freq where SVY_FREQ_name = ''), (CASE WHEN (select STD_SVY_NAME_ID from ccd_std_svy_names where std_svy_name = 'NWHI Marine Turtle Population Assessment Survey - Deploy') IS NULL THEN 'NWHI Marine Turtle Population Assessment Survey - Deploy'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4" spans="1:12" x14ac:dyDescent="0.25">
      <c r="A44" t="s">
        <v>105</v>
      </c>
      <c r="B44" t="s">
        <v>79</v>
      </c>
      <c r="C44" s="10" t="s">
        <v>1722</v>
      </c>
      <c r="D44" s="5" t="s">
        <v>1243</v>
      </c>
      <c r="E44" t="s">
        <v>1861</v>
      </c>
      <c r="G44" s="11" t="s">
        <v>1763</v>
      </c>
      <c r="H44" s="11" t="s">
        <v>1762</v>
      </c>
      <c r="I44" t="s">
        <v>1715</v>
      </c>
      <c r="J44" t="s">
        <v>1867</v>
      </c>
      <c r="K44" t="s">
        <v>1868</v>
      </c>
      <c r="L44" s="2" t="str">
        <f t="shared" si="0"/>
        <v>insert into ccd_cruises (cruise_name, cruise_notes, sci_center_div_id, std_svy_name_id, svy_freq_id, std_svy_name_oth, CRUISE_URL, CRUISE_CONT_EMAIL, svy_type_id, CRUISE_DESC, OBJ_BASED_METRICS) values ('TC9910', 'Could not retrieve this information from FINSS since data is only available for 2014 and later, these values were made up for testing purposes', (select sci_center_div_id from ccd_sci_center_divs where sci_center_div_code = 'FRMD'), (select STD_SVY_NAME_ID from ccd_std_svy_names where std_svy_name = 'Main Hawaiian Island (MHI) Insular Bottomfish Survey_Fall'), (select SVY_FREQ_ID from ccd_svy_freq where SVY_FREQ_name = ''), (CASE WHEN (select STD_SVY_NAME_ID from ccd_std_svy_names where std_svy_name = 'Main Hawaiian Island (MHI) Insular Bottomfish Survey_Fall') IS NULL THEN 'Main Hawaiian Island (MHI) Insular Bottomfish Survey_Fall'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5" spans="1:12" x14ac:dyDescent="0.25">
      <c r="A45" s="2" t="s">
        <v>143</v>
      </c>
      <c r="B45" s="9" t="s">
        <v>33</v>
      </c>
      <c r="C45" s="9" t="s">
        <v>1723</v>
      </c>
      <c r="D45" s="9" t="s">
        <v>1207</v>
      </c>
      <c r="E45" s="9" t="s">
        <v>1861</v>
      </c>
      <c r="F45" s="9" t="s">
        <v>1428</v>
      </c>
      <c r="G45" s="11" t="s">
        <v>1763</v>
      </c>
      <c r="H45" s="11" t="s">
        <v>1762</v>
      </c>
      <c r="I45" t="s">
        <v>1715</v>
      </c>
      <c r="J45" t="s">
        <v>1867</v>
      </c>
      <c r="K45" t="s">
        <v>1868</v>
      </c>
      <c r="L45" s="2" t="str">
        <f t="shared" si="0"/>
        <v>insert into ccd_cruises (cruise_name, cruise_notes, sci_center_div_id, std_svy_name_id, svy_freq_id, std_svy_name_oth, CRUISE_URL, CRUISE_CONT_EMAIL, svy_type_id, CRUISE_DESC, OBJ_BASED_METRICS) values ('SE-17-07', 'Retrieved this information manually from FINSS on 1/16/20 for testing purposes', (select sci_center_div_id from ccd_sci_center_divs where sci_center_div_code = 'FRMD'), (select STD_SVY_NAME_ID from ccd_std_svy_names where std_svy_name = 'Hawaiian Archipelago Insular Bottomfish Survey'), (select SVY_FREQ_ID from ccd_svy_freq where SVY_FREQ_name = 'SEMI-ANNUAL'), (CASE WHEN (select STD_SVY_NAME_ID from ccd_std_svy_names where std_svy_name = 'Hawaiian Archipelago Insular Bottomfish Survey') IS NULL THEN 'Hawaiian Archipelago Insular Bottomfish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6" spans="1:12" x14ac:dyDescent="0.25">
      <c r="A46" s="9" t="s">
        <v>151</v>
      </c>
      <c r="B46" s="9" t="s">
        <v>33</v>
      </c>
      <c r="C46" s="9" t="s">
        <v>1723</v>
      </c>
      <c r="D46" s="9" t="s">
        <v>1243</v>
      </c>
      <c r="E46" s="9" t="s">
        <v>1861</v>
      </c>
      <c r="F46" s="9" t="s">
        <v>1423</v>
      </c>
      <c r="G46" s="11" t="s">
        <v>1763</v>
      </c>
      <c r="H46" s="11" t="s">
        <v>1762</v>
      </c>
      <c r="I46" t="s">
        <v>1715</v>
      </c>
      <c r="J46" t="s">
        <v>1867</v>
      </c>
      <c r="K46" t="s">
        <v>1868</v>
      </c>
      <c r="L46" s="2" t="str">
        <f t="shared" si="0"/>
        <v>insert into ccd_cruises (cruise_name, cruise_notes, sci_center_div_id, std_svy_name_id, svy_freq_id, std_svy_name_oth, CRUISE_URL, CRUISE_CONT_EMAIL, svy_type_id, CRUISE_DESC, OBJ_BASED_METRICS) values ('SE-18-06', 'Retrieved this information manually from FINSS on 1/16/20 for testing purposes', (select sci_center_div_id from ccd_sci_center_divs where sci_center_div_code = 'FRMD'), (select STD_SVY_NAME_ID from ccd_std_svy_names where std_svy_name = 'Main Hawaiian Island (MHI) Insular Bottomfish Survey_Fall'), (select SVY_FREQ_ID from ccd_svy_freq where SVY_FREQ_name = 'BIENNIAL'), (CASE WHEN (select STD_SVY_NAME_ID from ccd_std_svy_names where std_svy_name = 'Main Hawaiian Island (MHI) Insular Bottomfish Survey_Fall') IS NULL THEN 'Main Hawaiian Island (MHI) Insular Bottomfish Survey_Fall'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7" spans="1:12" x14ac:dyDescent="0.25">
      <c r="A47" s="9" t="s">
        <v>153</v>
      </c>
      <c r="B47" s="9" t="s">
        <v>33</v>
      </c>
      <c r="C47" s="9" t="s">
        <v>1723</v>
      </c>
      <c r="D47" s="9" t="s">
        <v>1207</v>
      </c>
      <c r="E47" s="9" t="s">
        <v>1861</v>
      </c>
      <c r="F47" s="9" t="s">
        <v>1428</v>
      </c>
      <c r="G47" s="11" t="s">
        <v>1763</v>
      </c>
      <c r="H47" s="11" t="s">
        <v>1762</v>
      </c>
      <c r="I47" t="s">
        <v>1715</v>
      </c>
      <c r="J47" t="s">
        <v>1867</v>
      </c>
      <c r="K47" t="s">
        <v>1868</v>
      </c>
      <c r="L47" s="2" t="str">
        <f t="shared" si="0"/>
        <v>insert into ccd_cruises (cruise_name, cruise_notes, sci_center_div_id, std_svy_name_id, svy_freq_id, std_svy_name_oth, CRUISE_URL, CRUISE_CONT_EMAIL, svy_type_id, CRUISE_DESC, OBJ_BASED_METRICS) values ('SE-17-02', 'Retrieved this information manually from FINSS on 1/16/20 for testing purposes', (select sci_center_div_id from ccd_sci_center_divs where sci_center_div_code = 'FRMD'), (select STD_SVY_NAME_ID from ccd_std_svy_names where std_svy_name = 'Hawaiian Archipelago Insular Bottomfish Survey'), (select SVY_FREQ_ID from ccd_svy_freq where SVY_FREQ_name = 'SEMI-ANNUAL'), (CASE WHEN (select STD_SVY_NAME_ID from ccd_std_svy_names where std_svy_name = 'Hawaiian Archipelago Insular Bottomfish Survey') IS NULL THEN 'Hawaiian Archipelago Insular Bottomfish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8" spans="1:12" x14ac:dyDescent="0.25">
      <c r="A48" s="9" t="s">
        <v>345</v>
      </c>
      <c r="B48" s="9" t="s">
        <v>33</v>
      </c>
      <c r="C48" s="9" t="s">
        <v>1723</v>
      </c>
      <c r="D48" s="9" t="s">
        <v>1306</v>
      </c>
      <c r="E48" s="9" t="s">
        <v>1810</v>
      </c>
      <c r="F48" s="9" t="s">
        <v>1425</v>
      </c>
      <c r="G48" s="11" t="s">
        <v>1763</v>
      </c>
      <c r="H48" s="11" t="s">
        <v>1762</v>
      </c>
      <c r="I48" t="s">
        <v>1715</v>
      </c>
      <c r="J48" t="s">
        <v>1867</v>
      </c>
      <c r="K48" t="s">
        <v>1868</v>
      </c>
      <c r="L48" s="2" t="str">
        <f t="shared" si="0"/>
        <v>insert into ccd_cruises (cruise_name, cruise_notes, sci_center_div_id, std_svy_name_id, svy_freq_id, std_svy_name_oth, CRUISE_URL, CRUISE_CONT_EMAIL, svy_type_id, CRUISE_DESC, OBJ_BASED_METRICS) values ('SE-17-06', 'Retrieved this information manually from FINSS on 1/16/20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9" spans="1:12" s="5" customFormat="1" x14ac:dyDescent="0.25">
      <c r="A49" s="2" t="s">
        <v>342</v>
      </c>
      <c r="B49" s="9" t="s">
        <v>341</v>
      </c>
      <c r="C49" s="9" t="s">
        <v>1723</v>
      </c>
      <c r="D49" s="9" t="s">
        <v>1306</v>
      </c>
      <c r="E49" s="9" t="s">
        <v>1810</v>
      </c>
      <c r="F49" s="9" t="s">
        <v>1425</v>
      </c>
      <c r="G49" s="11" t="s">
        <v>1763</v>
      </c>
      <c r="H49" s="11" t="s">
        <v>1762</v>
      </c>
      <c r="I49" t="s">
        <v>1715</v>
      </c>
      <c r="J49" t="s">
        <v>1867</v>
      </c>
      <c r="K49" t="s">
        <v>1868</v>
      </c>
      <c r="L49" s="2" t="str">
        <f t="shared" si="0"/>
        <v>insert into ccd_cruises (cruise_name, cruise_notes, sci_center_div_id, std_svy_name_id, svy_freq_id, std_svy_name_oth, CRUISE_URL, CRUISE_CONT_EMAIL, svy_type_id, CRUISE_DESC, OBJ_BASED_METRICS) values ('RL-17-05', 'Retrieved this information manually from FINSS on 1/16/20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0" spans="1:12" s="5" customFormat="1" x14ac:dyDescent="0.25">
      <c r="A50" s="9" t="s">
        <v>343</v>
      </c>
      <c r="B50" s="9" t="s">
        <v>33</v>
      </c>
      <c r="C50" s="9" t="s">
        <v>1723</v>
      </c>
      <c r="D50" s="9" t="s">
        <v>1306</v>
      </c>
      <c r="E50" s="9" t="s">
        <v>1810</v>
      </c>
      <c r="F50" s="9" t="s">
        <v>1425</v>
      </c>
      <c r="G50" s="11" t="s">
        <v>1763</v>
      </c>
      <c r="H50" s="11" t="s">
        <v>1762</v>
      </c>
      <c r="I50" t="s">
        <v>1715</v>
      </c>
      <c r="J50" t="s">
        <v>1867</v>
      </c>
      <c r="K50" t="s">
        <v>1868</v>
      </c>
      <c r="L50" s="2" t="str">
        <f t="shared" si="0"/>
        <v>insert into ccd_cruises (cruise_name, cruise_notes, sci_center_div_id, std_svy_name_id, svy_freq_id, std_svy_name_oth, CRUISE_URL, CRUISE_CONT_EMAIL, svy_type_id, CRUISE_DESC, OBJ_BASED_METRICS) values ('SE-19-01', 'Retrieved this information manually from FINSS on 1/16/20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1" spans="1:12" s="5" customFormat="1" x14ac:dyDescent="0.25">
      <c r="A51" s="9" t="s">
        <v>344</v>
      </c>
      <c r="B51" s="9" t="s">
        <v>33</v>
      </c>
      <c r="C51" s="9" t="s">
        <v>1723</v>
      </c>
      <c r="D51" s="9" t="s">
        <v>1246</v>
      </c>
      <c r="E51" s="9" t="s">
        <v>1810</v>
      </c>
      <c r="F51" s="9" t="s">
        <v>1421</v>
      </c>
      <c r="G51" s="11" t="s">
        <v>1763</v>
      </c>
      <c r="H51" s="11" t="s">
        <v>1762</v>
      </c>
      <c r="I51" t="s">
        <v>1715</v>
      </c>
      <c r="J51" t="s">
        <v>1867</v>
      </c>
      <c r="K51" t="s">
        <v>1868</v>
      </c>
      <c r="L51" s="2" t="str">
        <f t="shared" si="0"/>
        <v>insert into ccd_cruises (cruise_name, cruise_notes, sci_center_div_id, std_svy_name_id, svy_freq_id, std_svy_name_oth, CRUISE_URL, CRUISE_CONT_EMAIL, svy_type_id, CRUISE_DESC, OBJ_BASED_METRICS) values ('SE-18-03', 'Retrieved this information manually from FINSS on 1/16/20 for testing purposes', (select sci_center_div_id from ccd_sci_center_divs where sci_center_div_code = 'PSD'), (select STD_SVY_NAME_ID from ccd_std_svy_names where std_svy_name = 'Mariana Archipelago Cetacean Survey (MACS)'), (select SVY_FREQ_ID from ccd_svy_freq where SVY_FREQ_name = 'ANNUAL'), (CASE WHEN (select STD_SVY_NAME_ID from ccd_std_svy_names where std_svy_name = 'Mariana Archipelago Cetacean Survey (MACS)') IS NULL THEN 'Mariana Archipelago Cetacean Survey (MACS)'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2" spans="1:12" x14ac:dyDescent="0.25">
      <c r="A52" s="9" t="s">
        <v>2018</v>
      </c>
      <c r="B52" s="9" t="s">
        <v>33</v>
      </c>
      <c r="C52" s="9" t="s">
        <v>2019</v>
      </c>
      <c r="D52" s="9" t="s">
        <v>1207</v>
      </c>
      <c r="E52" s="9" t="s">
        <v>1861</v>
      </c>
      <c r="F52" s="9" t="s">
        <v>1421</v>
      </c>
      <c r="G52" s="11" t="s">
        <v>1763</v>
      </c>
      <c r="H52" s="11" t="s">
        <v>1762</v>
      </c>
      <c r="I52" t="s">
        <v>1715</v>
      </c>
      <c r="J52" t="s">
        <v>1867</v>
      </c>
      <c r="K52" t="s">
        <v>1868</v>
      </c>
      <c r="L52" s="2" t="str">
        <f t="shared" si="0"/>
        <v>insert into ccd_cruises (cruise_name, cruise_notes, sci_center_div_id, std_svy_name_id, svy_freq_id, std_svy_name_oth, CRUISE_URL, CRUISE_CONT_EMAIL, svy_type_id, CRUISE_DESC, OBJ_BASED_METRICS) values ('SE-19-06', 'Created MOUSS cruise so it can be referenced by the MOUSS database', (select sci_center_div_id from ccd_sci_center_divs where sci_center_div_code = 'FRMD'), (select STD_SVY_NAME_ID from ccd_std_svy_names where std_svy_name = 'Hawaiian Archipelago Insular Bottomfish Survey'), (select SVY_FREQ_ID from ccd_svy_freq where SVY_FREQ_name = 'ANNUAL'), (CASE WHEN (select STD_SVY_NAME_ID from ccd_std_svy_names where std_svy_name = 'Hawaiian Archipelago Insular Bottomfish Survey') IS NULL THEN 'Hawaiian Archipelago Insular Bottomfish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5" spans="1:12" x14ac:dyDescent="0.25">
      <c r="A55" s="1" t="s">
        <v>399</v>
      </c>
    </row>
    <row r="56" spans="1:12" x14ac:dyDescent="0.25">
      <c r="A56" t="s">
        <v>400</v>
      </c>
      <c r="B56" t="s">
        <v>33</v>
      </c>
      <c r="C56" t="s">
        <v>403</v>
      </c>
      <c r="D56" t="s">
        <v>1175</v>
      </c>
      <c r="E56" t="s">
        <v>1862</v>
      </c>
      <c r="F56" t="s">
        <v>1423</v>
      </c>
      <c r="G56" s="11" t="s">
        <v>1763</v>
      </c>
      <c r="H56" s="11" t="s">
        <v>1762</v>
      </c>
      <c r="I56" t="s">
        <v>1715</v>
      </c>
      <c r="J56" t="s">
        <v>1867</v>
      </c>
      <c r="K56" t="s">
        <v>1868</v>
      </c>
      <c r="L56" s="2" t="str">
        <f t="shared" ref="L56:L71" si="1">CONCATENATE("insert into ccd_cruises (cruise_name, cruise_notes, sci_center_div_id, std_svy_name_id, svy_freq_id, std_svy_name_oth, CRUISE_URL, CRUISE_CONT_EMAIL, svy_type_id, CRUISE_DESC, OBJ_BASED_METRICS) values ('", A56, "', '", SUBSTITUTE(C56, "'", "''"), "', (select sci_center_div_id from ccd_sci_center_divs where sci_center_div_code = '", SUBSTITUTE(E56, "'", "''"),"'), (select STD_SVY_NAME_ID from ccd_std_svy_names where std_svy_name = '", SUBSTITUTE(D56, "'", "''"), "'), (select SVY_FREQ_ID from ccd_svy_freq where SVY_FREQ_name = '", SUBSTITUTE(F56, "'", "''"), "'), (CASE WHEN (select STD_SVY_NAME_ID from ccd_std_svy_names where std_svy_name = '", SUBSTITUTE(D56, "'", "''"), "') IS NULL THEN '", SUBSTITUTE(D56, "'", "''"), "' ELSE NULL END), '", SUBSTITUTE(G56, "'", "''"), "', '", SUBSTITUTE(H56, "'", "''"), "', (SELECT svy_type_id from ccd_svy_types where svy_type_name = '", SUBSTITUTE(I56, "'", "''"), "'), '", SUBSTITUTE(J56, "'", "''"), "', '", SUBSTITUTE(K56, "'", "''"), "');")</f>
        <v>insert into ccd_cruises (cruise_name, cruise_notes, sci_center_div_id, std_svy_name_id, svy_freq_id, std_svy_name_oth, CRUISE_URL, CRUISE_CONT_EMAIL, svy_type_id, CRUISE_DESC, OBJ_BASED_METRICS) values ('SE-14-01', 'Kona Integrated Ecosystem Assessment', (select sci_center_div_id from ccd_sci_center_divs where sci_center_div_code = 'ESD'), (select STD_SVY_NAME_ID from ccd_std_svy_names where std_svy_name = 'Fisheries Oceanography - West Hawaii Integrated Ecosystem Assessment (IEA)'), (select SVY_FREQ_ID from ccd_svy_freq where SVY_FREQ_name = 'BIENNIAL'), (CASE WHEN (select STD_SVY_NAME_ID from ccd_std_svy_names where std_svy_name = 'Fisheries Oceanography - West Hawaii Integrated Ecosystem Assessment (IEA)') IS NULL THEN 'Fisheries Oceanography - West Hawaii Integrated Ecosystem Assessment (IEA)'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7" spans="1:12" x14ac:dyDescent="0.25">
      <c r="A57" t="s">
        <v>401</v>
      </c>
      <c r="B57" t="s">
        <v>33</v>
      </c>
      <c r="C57" t="s">
        <v>404</v>
      </c>
      <c r="D57" t="s">
        <v>1445</v>
      </c>
      <c r="E57" t="s">
        <v>1861</v>
      </c>
      <c r="F57" s="9" t="s">
        <v>1425</v>
      </c>
      <c r="G57" s="11" t="s">
        <v>1763</v>
      </c>
      <c r="H57" s="11" t="s">
        <v>1762</v>
      </c>
      <c r="I57" t="s">
        <v>1715</v>
      </c>
      <c r="J57" t="s">
        <v>1867</v>
      </c>
      <c r="K57" t="s">
        <v>1868</v>
      </c>
      <c r="L57" s="2" t="str">
        <f t="shared" si="1"/>
        <v>insert into ccd_cruises (cruise_name, cruise_notes, sci_center_div_id, std_svy_name_id, svy_freq_id, std_svy_name_oth, CRUISE_URL, CRUISE_CONT_EMAIL, svy_type_id, CRUISE_DESC, OBJ_BASED_METRICS) values ('SE-14-02', 'MHI Insular Bottom Fish Survey', (select sci_center_div_id from ccd_sci_center_divs where sci_center_div_code = 'FRMD'), (select STD_SVY_NAME_ID from ccd_std_svy_names where std_svy_name = 'Fisheries Research'), (select SVY_FREQ_ID from ccd_svy_freq where SVY_FREQ_name = 'INTERMITTENT'), (CASE WHEN (select STD_SVY_NAME_ID from ccd_std_svy_names where std_svy_name = 'Fisheries Research') IS NULL THEN 'Fisheries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8" spans="1:12" x14ac:dyDescent="0.25">
      <c r="A58" t="s">
        <v>405</v>
      </c>
      <c r="B58" t="s">
        <v>33</v>
      </c>
      <c r="C58" t="s">
        <v>406</v>
      </c>
      <c r="D58" t="s">
        <v>1436</v>
      </c>
      <c r="E58" t="s">
        <v>1861</v>
      </c>
      <c r="F58" t="s">
        <v>1421</v>
      </c>
      <c r="G58" s="11" t="s">
        <v>1763</v>
      </c>
      <c r="H58" s="11" t="s">
        <v>1762</v>
      </c>
      <c r="I58" t="s">
        <v>1715</v>
      </c>
      <c r="J58" t="s">
        <v>1867</v>
      </c>
      <c r="K58" t="s">
        <v>1868</v>
      </c>
      <c r="L58" s="2" t="str">
        <f t="shared" si="1"/>
        <v>insert into ccd_cruises (cruise_name, cruise_notes, sci_center_div_id, std_svy_name_id, svy_freq_id, std_svy_name_oth, CRUISE_URL, CRUISE_CONT_EMAIL, svy_type_id, CRUISE_DESC, OBJ_BASED_METRICS) values ('SE-14-04', 'Insular Reef &amp; Bottom Fish Survey - Marianas', (select sci_center_div_id from ccd_sci_center_divs where sci_center_div_code = 'FRMD'), (select STD_SVY_NAME_ID from ccd_std_svy_names where std_svy_name = 'Bottomfish Sampling and Life History'), (select SVY_FREQ_ID from ccd_svy_freq where SVY_FREQ_name = 'ANNUAL'), (CASE WHEN (select STD_SVY_NAME_ID from ccd_std_svy_names where std_svy_name = 'Bottomfish Sampling and Life History') IS NULL THEN 'Bottomfish Sampling and Life History'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9" spans="1:12" x14ac:dyDescent="0.25">
      <c r="A59" t="s">
        <v>407</v>
      </c>
      <c r="B59" t="s">
        <v>33</v>
      </c>
      <c r="C59" t="s">
        <v>408</v>
      </c>
      <c r="D59" t="s">
        <v>1445</v>
      </c>
      <c r="E59" t="s">
        <v>1861</v>
      </c>
      <c r="F59" s="9" t="s">
        <v>1425</v>
      </c>
      <c r="G59" s="11" t="s">
        <v>1763</v>
      </c>
      <c r="H59" s="11" t="s">
        <v>1762</v>
      </c>
      <c r="I59" t="s">
        <v>1715</v>
      </c>
      <c r="J59" t="s">
        <v>1867</v>
      </c>
      <c r="K59" t="s">
        <v>1868</v>
      </c>
      <c r="L59" s="2" t="str">
        <f t="shared" si="1"/>
        <v>insert into ccd_cruises (cruise_name, cruise_notes, sci_center_div_id, std_svy_name_id, svy_freq_id, std_svy_name_oth, CRUISE_URL, CRUISE_CONT_EMAIL, svy_type_id, CRUISE_DESC, OBJ_BASED_METRICS) values ('SE-14-05', 'Insular Reef Fish Survey - Guam', (select sci_center_div_id from ccd_sci_center_divs where sci_center_div_code = 'FRMD'), (select STD_SVY_NAME_ID from ccd_std_svy_names where std_svy_name = 'Fisheries Research'), (select SVY_FREQ_ID from ccd_svy_freq where SVY_FREQ_name = 'INTERMITTENT'), (CASE WHEN (select STD_SVY_NAME_ID from ccd_std_svy_names where std_svy_name = 'Fisheries Research') IS NULL THEN 'Fisheries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60" spans="1:12" x14ac:dyDescent="0.25">
      <c r="A60" t="s">
        <v>409</v>
      </c>
      <c r="B60" t="s">
        <v>33</v>
      </c>
      <c r="C60" t="s">
        <v>410</v>
      </c>
      <c r="D60" t="s">
        <v>1215</v>
      </c>
      <c r="E60" t="s">
        <v>1810</v>
      </c>
      <c r="F60" s="9" t="s">
        <v>1428</v>
      </c>
      <c r="G60" s="11" t="s">
        <v>1763</v>
      </c>
      <c r="H60" s="11" t="s">
        <v>1762</v>
      </c>
      <c r="I60" t="s">
        <v>1715</v>
      </c>
      <c r="J60" t="s">
        <v>1867</v>
      </c>
      <c r="K60" t="s">
        <v>1868</v>
      </c>
      <c r="L60" s="2" t="str">
        <f t="shared" si="1"/>
        <v>insert into ccd_cruises (cruise_name, cruise_notes, sci_center_div_id, std_svy_name_id, svy_freq_id, std_svy_name_oth, CRUISE_URL, CRUISE_CONT_EMAIL, svy_type_id, CRUISE_DESC, OBJ_BASED_METRICS) values ('SE-14-06', 'Monk Seal Population Assessment',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61" spans="1:12" x14ac:dyDescent="0.25">
      <c r="A61" t="s">
        <v>412</v>
      </c>
      <c r="B61" t="s">
        <v>33</v>
      </c>
      <c r="C61" t="s">
        <v>411</v>
      </c>
      <c r="D61" t="s">
        <v>1252</v>
      </c>
      <c r="E61" t="s">
        <v>1862</v>
      </c>
      <c r="F61" s="9" t="s">
        <v>1425</v>
      </c>
      <c r="G61" s="11" t="s">
        <v>1763</v>
      </c>
      <c r="H61" s="11" t="s">
        <v>1762</v>
      </c>
      <c r="I61" t="s">
        <v>1715</v>
      </c>
      <c r="J61" t="s">
        <v>1867</v>
      </c>
      <c r="K61" t="s">
        <v>1868</v>
      </c>
      <c r="L61" s="2" t="str">
        <f t="shared" si="1"/>
        <v>insert into ccd_cruises (cruise_name, cruise_notes, sci_center_div_id, std_svy_name_id, svy_freq_id, std_svy_name_oth, CRUISE_URL, CRUISE_CONT_EMAIL, svy_type_id, CRUISE_DESC, OBJ_BASED_METRICS) values ('SE-14-07', 'Marine Debris (DARP)', (select sci_center_div_id from ccd_sci_center_divs where sci_center_div_code = 'ESD'), (select STD_SVY_NAME_ID from ccd_std_svy_names where std_svy_name = 'Marine Debris Research and Removal - Northwestern hawaiian Islands'), (select SVY_FREQ_ID from ccd_svy_freq where SVY_FREQ_name = 'INTERMITTENT'),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62" spans="1:12" x14ac:dyDescent="0.25">
      <c r="A62" t="s">
        <v>75</v>
      </c>
      <c r="B62" t="s">
        <v>33</v>
      </c>
      <c r="C62" t="s">
        <v>430</v>
      </c>
      <c r="L62" s="2" t="str">
        <f t="shared" si="1"/>
        <v>insert into ccd_cruises (cruise_name, cruise_notes, sci_center_div_id, std_svy_name_id, svy_freq_id, std_svy_name_oth, CRUISE_URL, CRUISE_CONT_EMAIL, svy_type_id, CRUISE_DESC, OBJ_BASED_METRICS) values ('SE-15-01', 'Fisheries Oceanography',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3" spans="1:12" x14ac:dyDescent="0.25">
      <c r="B63" t="s">
        <v>33</v>
      </c>
      <c r="L63"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4" spans="1:12" x14ac:dyDescent="0.25">
      <c r="B64" t="s">
        <v>33</v>
      </c>
      <c r="L64"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5" spans="2:12" x14ac:dyDescent="0.25">
      <c r="B65" t="s">
        <v>33</v>
      </c>
      <c r="L65"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6" spans="2:12" x14ac:dyDescent="0.25">
      <c r="B66" t="s">
        <v>33</v>
      </c>
      <c r="L66"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7" spans="2:12" x14ac:dyDescent="0.25">
      <c r="B67" t="s">
        <v>33</v>
      </c>
      <c r="L67"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8" spans="2:12" x14ac:dyDescent="0.25">
      <c r="B68" t="s">
        <v>33</v>
      </c>
      <c r="L68"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9" spans="2:12" x14ac:dyDescent="0.25">
      <c r="B69" t="s">
        <v>33</v>
      </c>
      <c r="L69"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70" spans="2:12" x14ac:dyDescent="0.25">
      <c r="B70" t="s">
        <v>33</v>
      </c>
      <c r="L70"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71" spans="2:12" x14ac:dyDescent="0.25">
      <c r="B71" t="s">
        <v>33</v>
      </c>
      <c r="L71"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81" spans="1:12" x14ac:dyDescent="0.25">
      <c r="A81" s="1" t="s">
        <v>1880</v>
      </c>
    </row>
    <row r="82" spans="1:12" x14ac:dyDescent="0.25">
      <c r="A82" s="9" t="s">
        <v>1896</v>
      </c>
      <c r="B82" s="9" t="s">
        <v>33</v>
      </c>
      <c r="C82" s="9" t="s">
        <v>1883</v>
      </c>
      <c r="D82" s="9" t="s">
        <v>1306</v>
      </c>
      <c r="E82" s="9" t="s">
        <v>1810</v>
      </c>
      <c r="F82" s="9" t="s">
        <v>1425</v>
      </c>
      <c r="G82" s="11" t="s">
        <v>1763</v>
      </c>
      <c r="H82" s="11" t="s">
        <v>1762</v>
      </c>
      <c r="I82" t="s">
        <v>1715</v>
      </c>
      <c r="J82" t="s">
        <v>1867</v>
      </c>
      <c r="K82" t="s">
        <v>1868</v>
      </c>
      <c r="L82" s="2" t="str">
        <f t="shared" ref="L82:L87" si="2">CONCATENATE("insert into ccd_cruises (cruise_name, cruise_notes, sci_center_div_id, std_svy_name_id, svy_freq_id, std_svy_name_oth, CRUISE_URL, CRUISE_CONT_EMAIL, svy_type_id, CRUISE_DESC, OBJ_BASED_METRICS) values ('", A82, "', '", SUBSTITUTE(C82, "'", "''"), "', (select sci_center_div_id from ccd_sci_center_divs where sci_center_div_code = '", SUBSTITUTE(E82, "'", "''"),"'), (select STD_SVY_NAME_ID from ccd_std_svy_names where std_svy_name = '", SUBSTITUTE(D82, "'", "''"), "'), (select SVY_FREQ_ID from ccd_svy_freq where SVY_FREQ_name = '", SUBSTITUTE(F82, "'", "''"), "'), (CASE WHEN (select STD_SVY_NAME_ID from ccd_std_svy_names where std_svy_name = '", SUBSTITUTE(D82, "'", "''"), "') IS NULL THEN '", SUBSTITUTE(D82, "'", "''"), "' ELSE NULL END), '", SUBSTITUTE(G82, "'", "''"), "', '", SUBSTITUTE(H82, "'", "''"), "', (SELECT svy_type_id from ccd_svy_types where svy_type_name = '", SUBSTITUTE(I82, "'", "''"), "'), '", SUBSTITUTE(J82, "'", "''"), "', '", SUBSTITUTE(K82, "'", "''"), "');")</f>
        <v>insert into ccd_cruises (cruise_name, cruise_notes, sci_center_div_id, std_svy_name_id, svy_freq_id, std_svy_name_oth, CRUISE_URL, CRUISE_CONT_EMAIL, svy_type_id, CRUISE_DESC, OBJ_BASED_METRICS) values ('SE-21-01',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3" spans="1:12" x14ac:dyDescent="0.25">
      <c r="A83" s="9" t="s">
        <v>1889</v>
      </c>
      <c r="B83" s="9" t="s">
        <v>33</v>
      </c>
      <c r="C83" s="9" t="s">
        <v>1883</v>
      </c>
      <c r="D83" s="9" t="s">
        <v>1246</v>
      </c>
      <c r="E83" s="9" t="s">
        <v>1810</v>
      </c>
      <c r="F83" s="9" t="s">
        <v>1421</v>
      </c>
      <c r="G83" s="11" t="s">
        <v>1763</v>
      </c>
      <c r="H83" s="11" t="s">
        <v>1762</v>
      </c>
      <c r="I83" t="s">
        <v>1715</v>
      </c>
      <c r="J83" t="s">
        <v>1867</v>
      </c>
      <c r="K83" t="s">
        <v>1868</v>
      </c>
      <c r="L83" s="2" t="str">
        <f t="shared" si="2"/>
        <v>insert into ccd_cruises (cruise_name, cruise_notes, sci_center_div_id, std_svy_name_id, svy_freq_id, std_svy_name_oth, CRUISE_URL, CRUISE_CONT_EMAIL, svy_type_id, CRUISE_DESC, OBJ_BASED_METRICS) values ('SE-21-03', 'Fabricated for testing purposes', (select sci_center_div_id from ccd_sci_center_divs where sci_center_div_code = 'PSD'), (select STD_SVY_NAME_ID from ccd_std_svy_names where std_svy_name = 'Mariana Archipelago Cetacean Survey (MACS)'), (select SVY_FREQ_ID from ccd_svy_freq where SVY_FREQ_name = 'ANNUAL'), (CASE WHEN (select STD_SVY_NAME_ID from ccd_std_svy_names where std_svy_name = 'Mariana Archipelago Cetacean Survey (MACS)') IS NULL THEN 'Mariana Archipelago Cetacean Survey (MACS)'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4" spans="1:12" x14ac:dyDescent="0.25">
      <c r="A84" s="9" t="s">
        <v>1897</v>
      </c>
      <c r="B84" s="9" t="s">
        <v>33</v>
      </c>
      <c r="C84" s="9" t="s">
        <v>1883</v>
      </c>
      <c r="D84" s="9" t="s">
        <v>1306</v>
      </c>
      <c r="E84" s="9" t="s">
        <v>1810</v>
      </c>
      <c r="F84" s="9" t="s">
        <v>1421</v>
      </c>
      <c r="G84" s="11" t="s">
        <v>1763</v>
      </c>
      <c r="H84" s="11" t="s">
        <v>1762</v>
      </c>
      <c r="I84" t="s">
        <v>1715</v>
      </c>
      <c r="J84" t="s">
        <v>1867</v>
      </c>
      <c r="K84" t="s">
        <v>1868</v>
      </c>
      <c r="L84" s="2" t="str">
        <f t="shared" si="2"/>
        <v>insert into ccd_cruises (cruise_name, cruise_notes, sci_center_div_id, std_svy_name_id, svy_freq_id, std_svy_name_oth, CRUISE_URL, CRUISE_CONT_EMAIL, svy_type_id, CRUISE_DESC, OBJ_BASED_METRICS) values ('SE-21-04',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'ANNUAL'),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5" spans="1:12" x14ac:dyDescent="0.25">
      <c r="A85" s="9" t="s">
        <v>1892</v>
      </c>
      <c r="B85" t="s">
        <v>4</v>
      </c>
      <c r="C85" s="9" t="s">
        <v>1883</v>
      </c>
      <c r="D85" s="9" t="s">
        <v>1440</v>
      </c>
      <c r="E85" t="s">
        <v>1862</v>
      </c>
      <c r="F85" t="s">
        <v>1421</v>
      </c>
      <c r="G85" s="11" t="s">
        <v>1763</v>
      </c>
      <c r="H85" s="11" t="s">
        <v>1762</v>
      </c>
      <c r="I85" t="s">
        <v>1715</v>
      </c>
      <c r="J85" t="s">
        <v>1867</v>
      </c>
      <c r="K85" t="s">
        <v>1868</v>
      </c>
      <c r="L85" s="2" t="str">
        <f t="shared" si="2"/>
        <v>insert into ccd_cruises (cruise_name, cruise_notes, sci_center_div_id, std_svy_name_id, svy_freq_id, std_svy_name_oth, CRUISE_URL, CRUISE_CONT_EMAIL, svy_type_id, CRUISE_DESC, OBJ_BASED_METRICS) values ('HI-21-06',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6" spans="1:12" x14ac:dyDescent="0.25">
      <c r="A86" s="9" t="s">
        <v>1898</v>
      </c>
      <c r="B86" t="s">
        <v>4</v>
      </c>
      <c r="C86" s="9" t="s">
        <v>1883</v>
      </c>
      <c r="D86" s="9" t="s">
        <v>1441</v>
      </c>
      <c r="E86" t="s">
        <v>1862</v>
      </c>
      <c r="F86" t="s">
        <v>1425</v>
      </c>
      <c r="G86" s="11" t="s">
        <v>1763</v>
      </c>
      <c r="H86" s="11" t="s">
        <v>1762</v>
      </c>
      <c r="I86" t="s">
        <v>1715</v>
      </c>
      <c r="J86" t="s">
        <v>1867</v>
      </c>
      <c r="K86" t="s">
        <v>1868</v>
      </c>
      <c r="L86" s="2" t="str">
        <f t="shared" si="2"/>
        <v>insert into ccd_cruises (cruise_name, cruise_notes, sci_center_div_id, std_svy_name_id, svy_freq_id, std_svy_name_oth, CRUISE_URL, CRUISE_CONT_EMAIL, svy_type_id, CRUISE_DESC, OBJ_BASED_METRICS) values ('HI-21-07', 'Fabricated for testing purposes', (select sci_center_div_id from ccd_sci_center_divs where sci_center_div_code = 'ESD'), (select STD_SVY_NAME_ID from ccd_std_svy_names where std_svy_name = 'Coral Reef Mapping'), (select SVY_FREQ_ID from ccd_svy_freq where SVY_FREQ_name = 'INTERMITTENT'), (CASE WHEN (select STD_SVY_NAME_ID from ccd_std_svy_names where std_svy_name = 'Coral Reef Mapping') IS NULL THEN 'Coral Reef Mapping'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7" spans="1:12" x14ac:dyDescent="0.25">
      <c r="A87" s="9" t="s">
        <v>1895</v>
      </c>
      <c r="B87" t="s">
        <v>4</v>
      </c>
      <c r="C87" s="9" t="s">
        <v>1883</v>
      </c>
      <c r="D87" s="9" t="s">
        <v>1440</v>
      </c>
      <c r="E87" t="s">
        <v>1862</v>
      </c>
      <c r="F87" t="s">
        <v>1421</v>
      </c>
      <c r="G87" s="11" t="s">
        <v>1763</v>
      </c>
      <c r="H87" s="11" t="s">
        <v>1762</v>
      </c>
      <c r="I87" t="s">
        <v>1715</v>
      </c>
      <c r="J87" t="s">
        <v>1867</v>
      </c>
      <c r="K87" t="s">
        <v>1868</v>
      </c>
      <c r="L87" s="2" t="str">
        <f t="shared" si="2"/>
        <v>insert into ccd_cruises (cruise_name, cruise_notes, sci_center_div_id, std_svy_name_id, svy_freq_id, std_svy_name_oth, CRUISE_URL, CRUISE_CONT_EMAIL, svy_type_id, CRUISE_DESC, OBJ_BASED_METRICS) values ('HI-21-08',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8" spans="1:12" x14ac:dyDescent="0.25">
      <c r="A88" s="9" t="s">
        <v>1881</v>
      </c>
      <c r="B88" s="9" t="s">
        <v>33</v>
      </c>
      <c r="C88" s="9" t="s">
        <v>1883</v>
      </c>
      <c r="D88" t="s">
        <v>1215</v>
      </c>
      <c r="E88" t="s">
        <v>1810</v>
      </c>
      <c r="F88" s="9" t="s">
        <v>1425</v>
      </c>
      <c r="G88" s="11" t="s">
        <v>1763</v>
      </c>
      <c r="H88" s="11" t="s">
        <v>1762</v>
      </c>
      <c r="I88" t="s">
        <v>1715</v>
      </c>
      <c r="J88" t="s">
        <v>1867</v>
      </c>
      <c r="K88" t="s">
        <v>1868</v>
      </c>
      <c r="L88" s="2" t="str">
        <f t="shared" ref="L88:L90" si="3">CONCATENATE("insert into ccd_cruises (cruise_name, cruise_notes, sci_center_div_id, std_svy_name_id, svy_freq_id, std_svy_name_oth, CRUISE_URL, CRUISE_CONT_EMAIL, svy_type_id, CRUISE_DESC, OBJ_BASED_METRICS) values ('", A88, "', '", SUBSTITUTE(C88, "'", "''"), "', (select sci_center_div_id from ccd_sci_center_divs where sci_center_div_code = '", SUBSTITUTE(E88, "'", "''"),"'), (select STD_SVY_NAME_ID from ccd_std_svy_names where std_svy_name = '", SUBSTITUTE(D88, "'", "''"), "'), (select SVY_FREQ_ID from ccd_svy_freq where SVY_FREQ_name = '", SUBSTITUTE(F88, "'", "''"), "'), (CASE WHEN (select STD_SVY_NAME_ID from ccd_std_svy_names where std_svy_name = '", SUBSTITUTE(D88, "'", "''"), "') IS NULL THEN '", SUBSTITUTE(D88, "'", "''"), "' ELSE NULL END), '", SUBSTITUTE(G88, "'", "''"), "', '", SUBSTITUTE(H88, "'", "''"), "', (SELECT svy_type_id from ccd_svy_types where svy_type_name = '", SUBSTITUTE(I88, "'", "''"), "'), '", SUBSTITUTE(J88, "'", "''"), "', '", SUBSTITUTE(K88, "'", "''"), "');")</f>
        <v>insert into ccd_cruises (cruise_name, cruise_notes, sci_center_div_id, std_svy_name_id, svy_freq_id, std_svy_name_oth, CRUISE_URL, CRUISE_CONT_EMAIL, svy_type_id, CRUISE_DESC, OBJ_BASED_METRICS) values ('SE-20-04', 'Fabricated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'INTERMITTENT'),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9" spans="1:12" x14ac:dyDescent="0.25">
      <c r="A89" s="9" t="s">
        <v>1882</v>
      </c>
      <c r="B89" s="9" t="s">
        <v>33</v>
      </c>
      <c r="C89" s="9" t="s">
        <v>1883</v>
      </c>
      <c r="D89" t="s">
        <v>1721</v>
      </c>
      <c r="E89" t="s">
        <v>1862</v>
      </c>
      <c r="F89" s="9" t="s">
        <v>1421</v>
      </c>
      <c r="G89" s="11" t="s">
        <v>1763</v>
      </c>
      <c r="H89" s="11" t="s">
        <v>1762</v>
      </c>
      <c r="I89" t="s">
        <v>1715</v>
      </c>
      <c r="J89" t="s">
        <v>1867</v>
      </c>
      <c r="K89" t="s">
        <v>1868</v>
      </c>
      <c r="L89" s="2" t="str">
        <f t="shared" si="3"/>
        <v>insert into ccd_cruises (cruise_name, cruise_notes, sci_center_div_id, std_svy_name_id, svy_freq_id, std_svy_name_oth, CRUISE_URL, CRUISE_CONT_EMAIL, svy_type_id, CRUISE_DESC, OBJ_BASED_METRICS) values ('SE-20-05', 'Fabricated for testing purposes', (select sci_center_div_id from ccd_sci_center_divs where sci_center_div_code = 'ESD'), (select STD_SVY_NAME_ID from ccd_std_svy_names where std_svy_name = 'Lobster Research &amp; Bottomfishing'), (select SVY_FREQ_ID from ccd_svy_freq where SVY_FREQ_name = 'ANNUAL'), (CASE WHEN (select STD_SVY_NAME_ID from ccd_std_svy_names where std_svy_name = 'Lobster Research &amp; Bottomfishing') IS NULL THEN 'Lobster Research &amp; Bottomfishing'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0" spans="1:12" x14ac:dyDescent="0.25">
      <c r="A90" s="9" t="s">
        <v>1886</v>
      </c>
      <c r="B90" t="s">
        <v>4</v>
      </c>
      <c r="C90" s="9" t="s">
        <v>1883</v>
      </c>
      <c r="D90" s="9" t="s">
        <v>1440</v>
      </c>
      <c r="E90" t="s">
        <v>1810</v>
      </c>
      <c r="F90" s="9" t="s">
        <v>1421</v>
      </c>
      <c r="G90" s="11" t="s">
        <v>1763</v>
      </c>
      <c r="H90" s="11" t="s">
        <v>1762</v>
      </c>
      <c r="I90" t="s">
        <v>1715</v>
      </c>
      <c r="J90" t="s">
        <v>1867</v>
      </c>
      <c r="K90" t="s">
        <v>1868</v>
      </c>
      <c r="L90" s="2" t="str">
        <f t="shared" si="3"/>
        <v>insert into ccd_cruises (cruise_name, cruise_notes, sci_center_div_id, std_svy_name_id, svy_freq_id, std_svy_name_oth, CRUISE_URL, CRUISE_CONT_EMAIL, svy_type_id, CRUISE_DESC, OBJ_BASED_METRICS) values ('HI-20-08', 'Fabricated for testing purposes', (select sci_center_div_id from ccd_sci_center_divs where sci_center_div_code = 'PSD'),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1" spans="1:12" x14ac:dyDescent="0.25">
      <c r="A91" s="9" t="s">
        <v>1945</v>
      </c>
      <c r="B91" t="s">
        <v>4</v>
      </c>
      <c r="C91" s="9" t="s">
        <v>1883</v>
      </c>
      <c r="D91" s="9" t="s">
        <v>1441</v>
      </c>
      <c r="E91" t="s">
        <v>1862</v>
      </c>
      <c r="F91" s="9" t="s">
        <v>1421</v>
      </c>
      <c r="G91" s="11" t="s">
        <v>1763</v>
      </c>
      <c r="H91" s="11" t="s">
        <v>1762</v>
      </c>
      <c r="I91" t="s">
        <v>1715</v>
      </c>
      <c r="J91" t="s">
        <v>1867</v>
      </c>
      <c r="K91" t="s">
        <v>1868</v>
      </c>
      <c r="L91" s="2" t="str">
        <f t="shared" ref="L91:L92" si="4">CONCATENATE("insert into ccd_cruises (cruise_name, cruise_notes, sci_center_div_id, std_svy_name_id, svy_freq_id, std_svy_name_oth, CRUISE_URL, CRUISE_CONT_EMAIL, svy_type_id, CRUISE_DESC, OBJ_BASED_METRICS) values ('", A91, "', '", SUBSTITUTE(C91, "'", "''"), "', (select sci_center_div_id from ccd_sci_center_divs where sci_center_div_code = '", SUBSTITUTE(E91, "'", "''"),"'), (select STD_SVY_NAME_ID from ccd_std_svy_names where std_svy_name = '", SUBSTITUTE(D91, "'", "''"), "'), (select SVY_FREQ_ID from ccd_svy_freq where SVY_FREQ_name = '", SUBSTITUTE(F91, "'", "''"), "'), (CASE WHEN (select STD_SVY_NAME_ID from ccd_std_svy_names where std_svy_name = '", SUBSTITUTE(D91, "'", "''"), "') IS NULL THEN '", SUBSTITUTE(D91, "'", "''"), "' ELSE NULL END), '", SUBSTITUTE(G91, "'", "''"), "', '", SUBSTITUTE(H91, "'", "''"), "', (SELECT svy_type_id from ccd_svy_types where svy_type_name = '", SUBSTITUTE(I91, "'", "''"), "'), '", SUBSTITUTE(J91, "'", "''"), "', '", SUBSTITUTE(K91, "'", "''"), "');")</f>
        <v>insert into ccd_cruises (cruise_name, cruise_notes, sci_center_div_id, std_svy_name_id, svy_freq_id, std_svy_name_oth, CRUISE_URL, CRUISE_CONT_EMAIL, svy_type_id, CRUISE_DESC, OBJ_BASED_METRICS) values ('HI-20-09', 'Fabricated for testing purposes', (select sci_center_div_id from ccd_sci_center_divs where sci_center_div_code = 'ESD'), (select STD_SVY_NAME_ID from ccd_std_svy_names where std_svy_name = 'Coral Reef Mapping'), (select SVY_FREQ_ID from ccd_svy_freq where SVY_FREQ_name = 'ANNUAL'), (CASE WHEN (select STD_SVY_NAME_ID from ccd_std_svy_names where std_svy_name = 'Coral Reef Mapping') IS NULL THEN 'Coral Reef Mapping'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2" spans="1:12" x14ac:dyDescent="0.25">
      <c r="A92" s="9" t="s">
        <v>1946</v>
      </c>
      <c r="B92" t="s">
        <v>4</v>
      </c>
      <c r="C92" s="9" t="s">
        <v>1883</v>
      </c>
      <c r="D92" s="9" t="s">
        <v>1440</v>
      </c>
      <c r="E92" s="9" t="s">
        <v>1862</v>
      </c>
      <c r="F92" s="9" t="s">
        <v>1421</v>
      </c>
      <c r="G92" s="11" t="s">
        <v>1763</v>
      </c>
      <c r="H92" s="11" t="s">
        <v>1762</v>
      </c>
      <c r="I92" t="s">
        <v>1715</v>
      </c>
      <c r="J92" t="s">
        <v>1867</v>
      </c>
      <c r="K92" t="s">
        <v>1868</v>
      </c>
      <c r="L92" s="2" t="str">
        <f t="shared" si="4"/>
        <v>insert into ccd_cruises (cruise_name, cruise_notes, sci_center_div_id, std_svy_name_id, svy_freq_id, std_svy_name_oth, CRUISE_URL, CRUISE_CONT_EMAIL, svy_type_id, CRUISE_DESC, OBJ_BASED_METRICS) values ('HI-20-10',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3" spans="1:12" x14ac:dyDescent="0.25">
      <c r="A93" s="9" t="s">
        <v>1947</v>
      </c>
      <c r="B93" s="9" t="s">
        <v>33</v>
      </c>
      <c r="C93" s="9" t="s">
        <v>1883</v>
      </c>
      <c r="D93" s="9" t="s">
        <v>1306</v>
      </c>
      <c r="E93" s="9" t="s">
        <v>1810</v>
      </c>
      <c r="F93" s="9" t="s">
        <v>1421</v>
      </c>
      <c r="G93" s="11" t="s">
        <v>1763</v>
      </c>
      <c r="H93" s="11" t="s">
        <v>1762</v>
      </c>
      <c r="I93" t="s">
        <v>1715</v>
      </c>
      <c r="J93" t="s">
        <v>1867</v>
      </c>
      <c r="K93" t="s">
        <v>1868</v>
      </c>
      <c r="L93" s="2" t="str">
        <f t="shared" ref="L93:L96" si="5">CONCATENATE("insert into ccd_cruises (cruise_name, cruise_notes, sci_center_div_id, std_svy_name_id, svy_freq_id, std_svy_name_oth, CRUISE_URL, CRUISE_CONT_EMAIL, svy_type_id, CRUISE_DESC, OBJ_BASED_METRICS) values ('", A93, "', '", SUBSTITUTE(C93, "'", "''"), "', (select sci_center_div_id from ccd_sci_center_divs where sci_center_div_code = '", SUBSTITUTE(E93, "'", "''"),"'), (select STD_SVY_NAME_ID from ccd_std_svy_names where std_svy_name = '", SUBSTITUTE(D93, "'", "''"), "'), (select SVY_FREQ_ID from ccd_svy_freq where SVY_FREQ_name = '", SUBSTITUTE(F93, "'", "''"), "'), (CASE WHEN (select STD_SVY_NAME_ID from ccd_std_svy_names where std_svy_name = '", SUBSTITUTE(D93, "'", "''"), "') IS NULL THEN '", SUBSTITUTE(D93, "'", "''"), "' ELSE NULL END), '", SUBSTITUTE(G93, "'", "''"), "', '", SUBSTITUTE(H93, "'", "''"), "', (SELECT svy_type_id from ccd_svy_types where svy_type_name = '", SUBSTITUTE(I93, "'", "''"), "'), '", SUBSTITUTE(J93, "'", "''"), "', '", SUBSTITUTE(K93, "'", "''"), "');")</f>
        <v>insert into ccd_cruises (cruise_name, cruise_notes, sci_center_div_id, std_svy_name_id, svy_freq_id, std_svy_name_oth, CRUISE_URL, CRUISE_CONT_EMAIL, svy_type_id, CRUISE_DESC, OBJ_BASED_METRICS) values ('SE-21-06',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'ANNUAL'),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4" spans="1:12" x14ac:dyDescent="0.25">
      <c r="A94" s="9" t="s">
        <v>1950</v>
      </c>
      <c r="B94" s="9" t="s">
        <v>33</v>
      </c>
      <c r="C94" s="9" t="s">
        <v>1883</v>
      </c>
      <c r="D94" s="9" t="s">
        <v>1246</v>
      </c>
      <c r="E94" s="9" t="s">
        <v>1810</v>
      </c>
      <c r="F94" s="9" t="s">
        <v>1421</v>
      </c>
      <c r="G94" s="11" t="s">
        <v>1763</v>
      </c>
      <c r="H94" s="11" t="s">
        <v>1762</v>
      </c>
      <c r="I94" t="s">
        <v>1715</v>
      </c>
      <c r="J94" t="s">
        <v>1867</v>
      </c>
      <c r="K94" t="s">
        <v>1868</v>
      </c>
      <c r="L94" s="2" t="str">
        <f t="shared" si="5"/>
        <v>insert into ccd_cruises (cruise_name, cruise_notes, sci_center_div_id, std_svy_name_id, svy_freq_id, std_svy_name_oth, CRUISE_URL, CRUISE_CONT_EMAIL, svy_type_id, CRUISE_DESC, OBJ_BASED_METRICS) values ('SE-21-07', 'Fabricated for testing purposes', (select sci_center_div_id from ccd_sci_center_divs where sci_center_div_code = 'PSD'), (select STD_SVY_NAME_ID from ccd_std_svy_names where std_svy_name = 'Mariana Archipelago Cetacean Survey (MACS)'), (select SVY_FREQ_ID from ccd_svy_freq where SVY_FREQ_name = 'ANNUAL'), (CASE WHEN (select STD_SVY_NAME_ID from ccd_std_svy_names where std_svy_name = 'Mariana Archipelago Cetacean Survey (MACS)') IS NULL THEN 'Mariana Archipelago Cetacean Survey (MACS)'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5" spans="1:12" x14ac:dyDescent="0.25">
      <c r="A95" s="9" t="s">
        <v>1954</v>
      </c>
      <c r="B95" s="9" t="s">
        <v>33</v>
      </c>
      <c r="C95" s="9" t="s">
        <v>1883</v>
      </c>
      <c r="D95" s="9" t="s">
        <v>1306</v>
      </c>
      <c r="E95" s="9" t="s">
        <v>1810</v>
      </c>
      <c r="F95" s="9" t="s">
        <v>1421</v>
      </c>
      <c r="G95" s="11" t="s">
        <v>1763</v>
      </c>
      <c r="H95" s="11" t="s">
        <v>1762</v>
      </c>
      <c r="I95" t="s">
        <v>1715</v>
      </c>
      <c r="J95" t="s">
        <v>1867</v>
      </c>
      <c r="K95" t="s">
        <v>1868</v>
      </c>
      <c r="L95" s="2" t="str">
        <f t="shared" si="5"/>
        <v>insert into ccd_cruises (cruise_name, cruise_notes, sci_center_div_id, std_svy_name_id, svy_freq_id, std_svy_name_oth, CRUISE_URL, CRUISE_CONT_EMAIL, svy_type_id, CRUISE_DESC, OBJ_BASED_METRICS) values ('SE-21-08',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'ANNUAL'),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6" spans="1:12" x14ac:dyDescent="0.25">
      <c r="A96" s="9" t="s">
        <v>1956</v>
      </c>
      <c r="B96" s="9" t="s">
        <v>33</v>
      </c>
      <c r="C96" s="9" t="s">
        <v>1883</v>
      </c>
      <c r="D96" s="9" t="s">
        <v>1440</v>
      </c>
      <c r="E96" s="9" t="s">
        <v>1862</v>
      </c>
      <c r="F96" s="9" t="s">
        <v>1421</v>
      </c>
      <c r="G96" s="11" t="s">
        <v>1763</v>
      </c>
      <c r="H96" s="11" t="s">
        <v>1762</v>
      </c>
      <c r="I96" t="s">
        <v>1715</v>
      </c>
      <c r="J96" t="s">
        <v>1867</v>
      </c>
      <c r="K96" t="s">
        <v>1868</v>
      </c>
      <c r="L96" s="2" t="str">
        <f t="shared" si="5"/>
        <v>insert into ccd_cruises (cruise_name, cruise_notes, sci_center_div_id, std_svy_name_id, svy_freq_id, std_svy_name_oth, CRUISE_URL, CRUISE_CONT_EMAIL, svy_type_id, CRUISE_DESC, OBJ_BASED_METRICS) values ('SE-21-09',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7" spans="1:12" x14ac:dyDescent="0.25">
      <c r="A97" s="9" t="s">
        <v>1972</v>
      </c>
      <c r="B97" t="s">
        <v>4</v>
      </c>
      <c r="C97" s="9" t="s">
        <v>1883</v>
      </c>
      <c r="D97" s="9" t="s">
        <v>1306</v>
      </c>
      <c r="E97" s="9" t="s">
        <v>1810</v>
      </c>
      <c r="F97" s="9" t="s">
        <v>1425</v>
      </c>
      <c r="G97" s="11" t="s">
        <v>1763</v>
      </c>
      <c r="H97" s="11" t="s">
        <v>1762</v>
      </c>
      <c r="I97" t="s">
        <v>1715</v>
      </c>
      <c r="J97" t="s">
        <v>1867</v>
      </c>
      <c r="K97" t="s">
        <v>1868</v>
      </c>
      <c r="L97" s="2" t="str">
        <f t="shared" ref="L97:L100" si="6">CONCATENATE("insert into ccd_cruises (cruise_name, cruise_notes, sci_center_div_id, std_svy_name_id, svy_freq_id, std_svy_name_oth, CRUISE_URL, CRUISE_CONT_EMAIL, svy_type_id, CRUISE_DESC, OBJ_BASED_METRICS) values ('", A97, "', '", SUBSTITUTE(C97, "'", "''"), "', (select sci_center_div_id from ccd_sci_center_divs where sci_center_div_code = '", SUBSTITUTE(E97, "'", "''"),"'), (select STD_SVY_NAME_ID from ccd_std_svy_names where std_svy_name = '", SUBSTITUTE(D97, "'", "''"), "'), (select SVY_FREQ_ID from ccd_svy_freq where SVY_FREQ_name = '", SUBSTITUTE(F97, "'", "''"), "'), (CASE WHEN (select STD_SVY_NAME_ID from ccd_std_svy_names where std_svy_name = '", SUBSTITUTE(D97, "'", "''"), "') IS NULL THEN '", SUBSTITUTE(D97, "'", "''"), "' ELSE NULL END), '", SUBSTITUTE(G97, "'", "''"), "', '", SUBSTITUTE(H97, "'", "''"), "', (SELECT svy_type_id from ccd_svy_types where svy_type_name = '", SUBSTITUTE(I97, "'", "''"), "'), '", SUBSTITUTE(J97, "'", "''"), "', '", SUBSTITUTE(K97, "'", "''"), "');")</f>
        <v>insert into ccd_cruises (cruise_name, cruise_notes, sci_center_div_id, std_svy_name_id, svy_freq_id, std_svy_name_oth, CRUISE_URL, CRUISE_CONT_EMAIL, svy_type_id, CRUISE_DESC, OBJ_BASED_METRICS) values ('HI-19-01',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8" spans="1:12" x14ac:dyDescent="0.25">
      <c r="A98" s="9" t="s">
        <v>1986</v>
      </c>
      <c r="B98" t="s">
        <v>4</v>
      </c>
      <c r="C98" s="9" t="s">
        <v>1883</v>
      </c>
      <c r="D98" s="9" t="s">
        <v>1246</v>
      </c>
      <c r="E98" s="9" t="s">
        <v>1810</v>
      </c>
      <c r="F98" s="9" t="s">
        <v>1421</v>
      </c>
      <c r="G98" s="11" t="s">
        <v>1763</v>
      </c>
      <c r="H98" s="11" t="s">
        <v>1762</v>
      </c>
      <c r="I98" t="s">
        <v>1715</v>
      </c>
      <c r="J98" t="s">
        <v>1867</v>
      </c>
      <c r="K98" t="s">
        <v>1868</v>
      </c>
      <c r="L98" s="2" t="str">
        <f t="shared" si="6"/>
        <v>insert into ccd_cruises (cruise_name, cruise_notes, sci_center_div_id, std_svy_name_id, svy_freq_id, std_svy_name_oth, CRUISE_URL, CRUISE_CONT_EMAIL, svy_type_id, CRUISE_DESC, OBJ_BASED_METRICS) values ('HI-19-02', 'Fabricated for testing purposes', (select sci_center_div_id from ccd_sci_center_divs where sci_center_div_code = 'PSD'), (select STD_SVY_NAME_ID from ccd_std_svy_names where std_svy_name = 'Mariana Archipelago Cetacean Survey (MACS)'), (select SVY_FREQ_ID from ccd_svy_freq where SVY_FREQ_name = 'ANNUAL'), (CASE WHEN (select STD_SVY_NAME_ID from ccd_std_svy_names where std_svy_name = 'Mariana Archipelago Cetacean Survey (MACS)') IS NULL THEN 'Mariana Archipelago Cetacean Survey (MACS)'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9" spans="1:12" x14ac:dyDescent="0.25">
      <c r="A99" s="9" t="s">
        <v>2000</v>
      </c>
      <c r="B99" s="9" t="s">
        <v>33</v>
      </c>
      <c r="C99" s="9" t="s">
        <v>1883</v>
      </c>
      <c r="D99" s="9" t="s">
        <v>1306</v>
      </c>
      <c r="E99" s="9" t="s">
        <v>1810</v>
      </c>
      <c r="F99" s="9" t="s">
        <v>1421</v>
      </c>
      <c r="G99" s="11" t="s">
        <v>1763</v>
      </c>
      <c r="H99" s="11" t="s">
        <v>1762</v>
      </c>
      <c r="I99" t="s">
        <v>1715</v>
      </c>
      <c r="J99" t="s">
        <v>1867</v>
      </c>
      <c r="K99" t="s">
        <v>1868</v>
      </c>
      <c r="L99" s="2" t="str">
        <f t="shared" si="6"/>
        <v>insert into ccd_cruises (cruise_name, cruise_notes, sci_center_div_id, std_svy_name_id, svy_freq_id, std_svy_name_oth, CRUISE_URL, CRUISE_CONT_EMAIL, svy_type_id, CRUISE_DESC, OBJ_BASED_METRICS) values ('SE-19-04',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'ANNUAL'),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00" spans="1:12" x14ac:dyDescent="0.25">
      <c r="A100" s="9" t="s">
        <v>2001</v>
      </c>
      <c r="B100" s="9" t="s">
        <v>33</v>
      </c>
      <c r="C100" s="9" t="s">
        <v>1883</v>
      </c>
      <c r="D100" s="9" t="s">
        <v>1440</v>
      </c>
      <c r="E100" s="9" t="s">
        <v>1862</v>
      </c>
      <c r="F100" s="9" t="s">
        <v>1421</v>
      </c>
      <c r="G100" s="11" t="s">
        <v>1763</v>
      </c>
      <c r="H100" s="11" t="s">
        <v>1762</v>
      </c>
      <c r="I100" t="s">
        <v>1715</v>
      </c>
      <c r="J100" t="s">
        <v>1867</v>
      </c>
      <c r="K100" t="s">
        <v>1868</v>
      </c>
      <c r="L100" s="2" t="str">
        <f t="shared" si="6"/>
        <v>insert into ccd_cruises (cruise_name, cruise_notes, sci_center_div_id, std_svy_name_id, svy_freq_id, std_svy_name_oth, CRUISE_URL, CRUISE_CONT_EMAIL, svy_type_id, CRUISE_DESC, OBJ_BASED_METRICS) values ('SE-19-05',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01" spans="1:12" x14ac:dyDescent="0.25">
      <c r="A101" s="9" t="s">
        <v>2014</v>
      </c>
      <c r="B101" s="9" t="s">
        <v>33</v>
      </c>
      <c r="C101" s="9" t="s">
        <v>1883</v>
      </c>
      <c r="D101" s="9" t="s">
        <v>1306</v>
      </c>
      <c r="E101" s="9" t="s">
        <v>1810</v>
      </c>
      <c r="F101" s="9" t="s">
        <v>1421</v>
      </c>
      <c r="G101" s="11" t="s">
        <v>1763</v>
      </c>
      <c r="H101" s="11" t="s">
        <v>1762</v>
      </c>
      <c r="I101" t="s">
        <v>1715</v>
      </c>
      <c r="J101" t="s">
        <v>1867</v>
      </c>
      <c r="K101" t="s">
        <v>1868</v>
      </c>
      <c r="L101" s="2" t="str">
        <f t="shared" ref="L101:L102" si="7">CONCATENATE("insert into ccd_cruises (cruise_name, cruise_notes, sci_center_div_id, std_svy_name_id, svy_freq_id, std_svy_name_oth, CRUISE_URL, CRUISE_CONT_EMAIL, svy_type_id, CRUISE_DESC, OBJ_BASED_METRICS) values ('", A101, "', '", SUBSTITUTE(C101, "'", "''"), "', (select sci_center_div_id from ccd_sci_center_divs where sci_center_div_code = '", SUBSTITUTE(E101, "'", "''"),"'), (select STD_SVY_NAME_ID from ccd_std_svy_names where std_svy_name = '", SUBSTITUTE(D101, "'", "''"), "'), (select SVY_FREQ_ID from ccd_svy_freq where SVY_FREQ_name = '", SUBSTITUTE(F101, "'", "''"), "'), (CASE WHEN (select STD_SVY_NAME_ID from ccd_std_svy_names where std_svy_name = '", SUBSTITUTE(D101, "'", "''"), "') IS NULL THEN '", SUBSTITUTE(D101, "'", "''"), "' ELSE NULL END), '", SUBSTITUTE(G101, "'", "''"), "', '", SUBSTITUTE(H101, "'", "''"), "', (SELECT svy_type_id from ccd_svy_types where svy_type_name = '", SUBSTITUTE(I101, "'", "''"), "'), '", SUBSTITUTE(J101, "'", "''"), "', '", SUBSTITUTE(K101, "'", "''"), "');")</f>
        <v>insert into ccd_cruises (cruise_name, cruise_notes, sci_center_div_id, std_svy_name_id, svy_freq_id, std_svy_name_oth, CRUISE_URL, CRUISE_CONT_EMAIL, svy_type_id, CRUISE_DESC, OBJ_BASED_METRICS) values ('SE-22-01',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'ANNUAL'),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02" spans="1:12" x14ac:dyDescent="0.25">
      <c r="A102" s="9" t="s">
        <v>2005</v>
      </c>
      <c r="B102" s="9" t="s">
        <v>33</v>
      </c>
      <c r="C102" s="9" t="s">
        <v>1883</v>
      </c>
      <c r="D102" s="9" t="s">
        <v>1440</v>
      </c>
      <c r="E102" s="9" t="s">
        <v>1862</v>
      </c>
      <c r="F102" s="9" t="s">
        <v>1421</v>
      </c>
      <c r="G102" s="11" t="s">
        <v>1763</v>
      </c>
      <c r="H102" s="11" t="s">
        <v>1762</v>
      </c>
      <c r="I102" t="s">
        <v>1715</v>
      </c>
      <c r="J102" t="s">
        <v>1867</v>
      </c>
      <c r="K102" t="s">
        <v>1868</v>
      </c>
      <c r="L102" s="2" t="str">
        <f t="shared" si="7"/>
        <v>insert into ccd_cruises (cruise_name, cruise_notes, sci_center_div_id, std_svy_name_id, svy_freq_id, std_svy_name_oth, CRUISE_URL, CRUISE_CONT_EMAIL, svy_type_id, CRUISE_DESC, OBJ_BASED_METRICS) values ('SE-22-02',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sheetData>
  <hyperlinks>
    <hyperlink ref="H2" r:id="rId1"/>
    <hyperlink ref="H3:H51" r:id="rId2" display="test@test.com"/>
    <hyperlink ref="H56:H61" r:id="rId3" display="test@test.com"/>
    <hyperlink ref="G2" r:id="rId4"/>
    <hyperlink ref="G3:G51" r:id="rId5" display="http://www.noaa.gov/testURL"/>
    <hyperlink ref="G56:G61" r:id="rId6" display="http://www.noaa.gov/testURL"/>
    <hyperlink ref="H82:H83" r:id="rId7" display="test@test.com"/>
    <hyperlink ref="G82:G83" r:id="rId8" display="http://www.noaa.gov/testURL"/>
    <hyperlink ref="H84" r:id="rId9"/>
    <hyperlink ref="G84" r:id="rId10"/>
    <hyperlink ref="H85:H87" r:id="rId11" display="test@test.com"/>
    <hyperlink ref="G85:G87" r:id="rId12" display="http://www.noaa.gov/testURL"/>
    <hyperlink ref="H88" r:id="rId13"/>
    <hyperlink ref="H89" r:id="rId14"/>
    <hyperlink ref="H90" r:id="rId15"/>
    <hyperlink ref="G88" r:id="rId16"/>
    <hyperlink ref="G89" r:id="rId17"/>
    <hyperlink ref="G90" r:id="rId18"/>
    <hyperlink ref="H91" r:id="rId19"/>
    <hyperlink ref="H92" r:id="rId20"/>
    <hyperlink ref="G91" r:id="rId21"/>
    <hyperlink ref="G92" r:id="rId22"/>
    <hyperlink ref="H93" r:id="rId23"/>
    <hyperlink ref="H94" r:id="rId24"/>
    <hyperlink ref="H95" r:id="rId25"/>
    <hyperlink ref="H96" r:id="rId26"/>
    <hyperlink ref="G93" r:id="rId27"/>
    <hyperlink ref="G94" r:id="rId28"/>
    <hyperlink ref="G95" r:id="rId29"/>
    <hyperlink ref="G96" r:id="rId30"/>
    <hyperlink ref="H97" r:id="rId31"/>
    <hyperlink ref="H98" r:id="rId32"/>
    <hyperlink ref="G97" r:id="rId33"/>
    <hyperlink ref="G98" r:id="rId34"/>
    <hyperlink ref="H99" r:id="rId35"/>
    <hyperlink ref="H100" r:id="rId36"/>
    <hyperlink ref="G99" r:id="rId37"/>
    <hyperlink ref="G100" r:id="rId38"/>
    <hyperlink ref="H101" r:id="rId39"/>
    <hyperlink ref="H102" r:id="rId40"/>
    <hyperlink ref="G101" r:id="rId41"/>
    <hyperlink ref="G102" r:id="rId42"/>
    <hyperlink ref="G52" r:id="rId43"/>
    <hyperlink ref="H52" r:id="rId44"/>
  </hyperlinks>
  <pageMargins left="0.7" right="0.7" top="0.75" bottom="0.75" header="0.3" footer="0.3"/>
  <pageSetup orientation="portrait" horizontalDpi="1200" verticalDpi="1200" r:id="rId45"/>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3"/>
  <sheetViews>
    <sheetView workbookViewId="0"/>
  </sheetViews>
  <sheetFormatPr defaultRowHeight="15" x14ac:dyDescent="0.25"/>
  <sheetData>
    <row r="1" spans="1:2" x14ac:dyDescent="0.25">
      <c r="A1" t="s">
        <v>431</v>
      </c>
      <c r="B1" t="s">
        <v>432</v>
      </c>
    </row>
    <row r="2" spans="1:2" x14ac:dyDescent="0.25">
      <c r="A2" t="s">
        <v>1712</v>
      </c>
      <c r="B2" t="s">
        <v>1712</v>
      </c>
    </row>
    <row r="3" spans="1:2" x14ac:dyDescent="0.25">
      <c r="A3" t="s">
        <v>1713</v>
      </c>
      <c r="B3" t="s">
        <v>1713</v>
      </c>
    </row>
  </sheetData>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D2" sqref="D2:D7"/>
    </sheetView>
  </sheetViews>
  <sheetFormatPr defaultRowHeight="15" x14ac:dyDescent="0.25"/>
  <cols>
    <col min="2" max="2" width="43" bestFit="1" customWidth="1"/>
  </cols>
  <sheetData>
    <row r="1" spans="1:4" x14ac:dyDescent="0.25">
      <c r="A1" t="s">
        <v>431</v>
      </c>
      <c r="B1" t="s">
        <v>432</v>
      </c>
      <c r="C1" t="s">
        <v>1032</v>
      </c>
      <c r="D1" t="s">
        <v>1714</v>
      </c>
    </row>
    <row r="2" spans="1:4" x14ac:dyDescent="0.25">
      <c r="A2">
        <v>63</v>
      </c>
      <c r="B2" t="s">
        <v>1033</v>
      </c>
      <c r="C2" t="s">
        <v>1034</v>
      </c>
      <c r="D2" t="str">
        <f>CONCATENATE("INSERT INTO CCD_SVY_CATS (SVY_CAT_NAME, SVY_CAT_DESC, FINSS_ID) VALUES ('", SUBSTITUTE(B2, "'", "''"), "', '", SUBSTITUTE(C2, "'", "''"), "', ", IF(ISBLANK(A2), "NULL", A2), ");")</f>
        <v>INSERT INTO CCD_SVY_CATS (SVY_CAT_NAME, SVY_CAT_DESC, FINSS_ID) VALUES ('Ecosystem Monitoring and Assessment', 'Surveys that principally collect oceanographic and lower trophic level (phytoplankton, zooplankton, and ichthyoplankton) data to monitor the health and status of the ecosystems, with the ultimate goal of characterizing the changing states of ecosystems, supporting protected resources and sustainable fisheries, and forecasting the subsequent impact on fisheries productivity. Examples include ecosystem monitoring and assessment, oceanography, climate observation, IEA, HAB, MPA, etc.', 63);</v>
      </c>
    </row>
    <row r="3" spans="1:4" x14ac:dyDescent="0.25">
      <c r="A3">
        <v>62</v>
      </c>
      <c r="B3" t="s">
        <v>1035</v>
      </c>
      <c r="C3" t="s">
        <v>1036</v>
      </c>
      <c r="D3" t="str">
        <f t="shared" ref="D3:D7" si="0">CONCATENATE("INSERT INTO CCD_SVY_CATS (SVY_CAT_NAME, SVY_CAT_DESC, FINSS_ID) VALUES ('", SUBSTITUTE(B3, "'", "''"), "', '", SUBSTITUTE(C3, "'", "''"), "', ", IF(ISBLANK(A3), "NULL", A3), ");")</f>
        <v>INSERT INTO CCD_SVY_CATS (SVY_CAT_NAME, SVY_CAT_DESC, FINSS_ID) VALUES ('Fisheries Monitoring and Assessment', 'Surveys that principally collect data of temporal distribution and abundance of commercially-targeted and ecologically-important species; examine the changes in the species composition and size and age compositions of species over time and space; examine reproductive biology and food habits of the community; and describe the physical habitat. Examples include stock assessment, life history, recruitement, reef fisheries, etc.', 62);</v>
      </c>
    </row>
    <row r="4" spans="1:4" x14ac:dyDescent="0.25">
      <c r="A4">
        <v>64</v>
      </c>
      <c r="B4" t="s">
        <v>1037</v>
      </c>
      <c r="C4" t="s">
        <v>1038</v>
      </c>
      <c r="D4" t="str">
        <f t="shared" si="0"/>
        <v>INSERT INTO CCD_SVY_CATS (SVY_CAT_NAME, SVY_CAT_DESC, FINSS_ID) VALUES ('Habitat Monitoring and Assessment', 'Surveys that principally collect data to characterize the status, quantity, and changing states of habitat, the ecological relationships among species and their habitats/environments, and work toward developing the best available information on habitat characteristics relative to the population dynamics of fishery species or other living marine resources. Examples include benthic surveys and mapping, quantifying habitat-specific vital rates per life stage, habitat restoration assessments, defining and refining EFH, etc.', 64);</v>
      </c>
    </row>
    <row r="5" spans="1:4" x14ac:dyDescent="0.25">
      <c r="A5">
        <v>61</v>
      </c>
      <c r="B5" t="s">
        <v>1039</v>
      </c>
      <c r="C5" t="s">
        <v>1040</v>
      </c>
      <c r="D5" t="str">
        <f t="shared" si="0"/>
        <v>INSERT INTO CCD_SVY_CATS (SVY_CAT_NAME, SVY_CAT_DESC, FINSS_ID) VALUES ('Protected Species Monitoring and Assessment', 'Surveys that pricinpally collect information for the protection and recovery of protected species. Examples include protected species population monitoring and assessment, animal movement, camp support, ESA coral assessment, tagging, ecosystem data collection to support PR, etc.', 61);</v>
      </c>
    </row>
    <row r="6" spans="1:4" x14ac:dyDescent="0.25">
      <c r="A6">
        <v>65</v>
      </c>
      <c r="B6" t="s">
        <v>1041</v>
      </c>
      <c r="C6" t="s">
        <v>1042</v>
      </c>
      <c r="D6" t="str">
        <f t="shared" si="0"/>
        <v>INSERT INTO CCD_SVY_CATS (SVY_CAT_NAME, SVY_CAT_DESC, FINSS_ID) VALUES ('Science, Services and Stewardship', 'Other survey types that support NOAA missions, including research, education and outreach, marine debris removal, advancing technology research and development, etc.', 65);</v>
      </c>
    </row>
    <row r="7" spans="1:4" x14ac:dyDescent="0.25">
      <c r="B7" t="s">
        <v>1842</v>
      </c>
      <c r="D7" t="str">
        <f t="shared" si="0"/>
        <v>INSERT INTO CCD_SVY_CATS (SVY_CAT_NAME, SVY_CAT_DESC, FINSS_ID) VALUES ('Debris Cleanup', '', NULL);</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4"/>
  <sheetViews>
    <sheetView topLeftCell="A35" workbookViewId="0">
      <selection activeCell="F2" sqref="F2:F74"/>
    </sheetView>
  </sheetViews>
  <sheetFormatPr defaultRowHeight="15" x14ac:dyDescent="0.25"/>
  <cols>
    <col min="2" max="2" width="83" bestFit="1" customWidth="1"/>
    <col min="3" max="3" width="19.42578125" bestFit="1" customWidth="1"/>
  </cols>
  <sheetData>
    <row r="1" spans="1:21" x14ac:dyDescent="0.25">
      <c r="A1" t="s">
        <v>431</v>
      </c>
      <c r="B1" t="s">
        <v>432</v>
      </c>
      <c r="C1" t="s">
        <v>1852</v>
      </c>
      <c r="D1" t="s">
        <v>1714</v>
      </c>
      <c r="E1" t="s">
        <v>1856</v>
      </c>
      <c r="F1" t="s">
        <v>1858</v>
      </c>
      <c r="S1" t="s">
        <v>431</v>
      </c>
      <c r="T1" t="s">
        <v>1854</v>
      </c>
      <c r="U1" t="s">
        <v>1855</v>
      </c>
    </row>
    <row r="2" spans="1:21" x14ac:dyDescent="0.25">
      <c r="A2">
        <v>798</v>
      </c>
      <c r="B2" t="s">
        <v>433</v>
      </c>
      <c r="C2" t="str">
        <f>IF(ISNA(E2), "N", "Y")</f>
        <v>N</v>
      </c>
      <c r="D2" t="str">
        <f>CONCATENATE("INSERT INTO CCD_TGT_SPP_ESA (TGT_SPP_ESA_NAME, FINSS_ID, APP_SHOW_OPT_YN) VALUES ('", SUBSTITUTE(B2, "'", "''"), "', ", IF(ISBLANK(A2), "NULL", A2), ", '",C2, "');")</f>
        <v>INSERT INTO CCD_TGT_SPP_ESA (TGT_SPP_ESA_NAME, FINSS_ID, APP_SHOW_OPT_YN) VALUES ('Atlantic salmon - Gulf of Maine', 798, 'N');</v>
      </c>
      <c r="E2" t="e">
        <f>VLOOKUP(B2, $T$2:$U$30, 1, FALSE)</f>
        <v>#N/A</v>
      </c>
      <c r="F2" t="str">
        <f>CONCATENATE("UPDATE CCD_TGT_SPP_ESA SET APP_SHOW_OPT_YN = '", C2, "' where TGT_SPP_ESA_NAME = '", SUBSTITUTE(B2, "'", "''"), "';")</f>
        <v>UPDATE CCD_TGT_SPP_ESA SET APP_SHOW_OPT_YN = 'N' where TGT_SPP_ESA_NAME = 'Atlantic salmon - Gulf of Maine';</v>
      </c>
      <c r="S2">
        <v>531</v>
      </c>
      <c r="T2" t="s">
        <v>437</v>
      </c>
      <c r="U2">
        <v>529</v>
      </c>
    </row>
    <row r="3" spans="1:21" x14ac:dyDescent="0.25">
      <c r="A3">
        <v>824</v>
      </c>
      <c r="B3" t="s">
        <v>434</v>
      </c>
      <c r="C3" t="str">
        <f t="shared" ref="C3:C66" si="0">IF(ISNA(E3), "N", "Y")</f>
        <v>N</v>
      </c>
      <c r="D3" t="str">
        <f t="shared" ref="D3:D66" si="1">CONCATENATE("INSERT INTO CCD_TGT_SPP_ESA (TGT_SPP_ESA_NAME, FINSS_ID, APP_SHOW_OPT_YN) VALUES ('", SUBSTITUTE(B3, "'", "''"), "', ", IF(ISBLANK(A3), "NULL", A3), ", '",C3, "');")</f>
        <v>INSERT INTO CCD_TGT_SPP_ESA (TGT_SPP_ESA_NAME, FINSS_ID, APP_SHOW_OPT_YN) VALUES ('Atlantic sturgeon', 824, 'N');</v>
      </c>
      <c r="E3" t="e">
        <f t="shared" ref="E3:E66" si="2">VLOOKUP(B3, $T$2:$U$30, 1, FALSE)</f>
        <v>#N/A</v>
      </c>
      <c r="F3" t="str">
        <f t="shared" ref="F3:F66" si="3">CONCATENATE("UPDATE CCD_TGT_SPP_ESA SET APP_SHOW_OPT_YN = '", C3, "' where TGT_SPP_ESA_NAME = '", SUBSTITUTE(B3, "'", "''"), "';")</f>
        <v>UPDATE CCD_TGT_SPP_ESA SET APP_SHOW_OPT_YN = 'N' where TGT_SPP_ESA_NAME = 'Atlantic sturgeon';</v>
      </c>
      <c r="S3">
        <v>547</v>
      </c>
      <c r="T3" t="s">
        <v>453</v>
      </c>
      <c r="U3">
        <v>790</v>
      </c>
    </row>
    <row r="4" spans="1:21" x14ac:dyDescent="0.25">
      <c r="A4">
        <v>670</v>
      </c>
      <c r="B4" t="s">
        <v>435</v>
      </c>
      <c r="C4" t="str">
        <f t="shared" si="0"/>
        <v>N</v>
      </c>
      <c r="D4" t="str">
        <f t="shared" si="1"/>
        <v>INSERT INTO CCD_TGT_SPP_ESA (TGT_SPP_ESA_NAME, FINSS_ID, APP_SHOW_OPT_YN) VALUES ('Beluga Whale - Cook Inlet', 670, 'N');</v>
      </c>
      <c r="E4" t="e">
        <f t="shared" si="2"/>
        <v>#N/A</v>
      </c>
      <c r="F4" t="str">
        <f t="shared" si="3"/>
        <v>UPDATE CCD_TGT_SPP_ESA SET APP_SHOW_OPT_YN = 'N' where TGT_SPP_ESA_NAME = 'Beluga Whale - Cook Inlet';</v>
      </c>
      <c r="S4">
        <v>551</v>
      </c>
      <c r="T4" t="s">
        <v>457</v>
      </c>
      <c r="U4">
        <v>523</v>
      </c>
    </row>
    <row r="5" spans="1:21" x14ac:dyDescent="0.25">
      <c r="A5">
        <v>735</v>
      </c>
      <c r="B5" t="s">
        <v>436</v>
      </c>
      <c r="C5" t="str">
        <f t="shared" si="0"/>
        <v>N</v>
      </c>
      <c r="D5" t="str">
        <f t="shared" si="1"/>
        <v>INSERT INTO CCD_TGT_SPP_ESA (TGT_SPP_ESA_NAME, FINSS_ID, APP_SHOW_OPT_YN) VALUES ('black abalone', 735, 'N');</v>
      </c>
      <c r="E5" t="e">
        <f t="shared" si="2"/>
        <v>#N/A</v>
      </c>
      <c r="F5" t="str">
        <f t="shared" si="3"/>
        <v>UPDATE CCD_TGT_SPP_ESA SET APP_SHOW_OPT_YN = 'N' where TGT_SPP_ESA_NAME = 'black abalone';</v>
      </c>
      <c r="S5">
        <v>559</v>
      </c>
      <c r="T5" t="s">
        <v>465</v>
      </c>
      <c r="U5">
        <v>565</v>
      </c>
    </row>
    <row r="6" spans="1:21" s="5" customFormat="1" x14ac:dyDescent="0.25">
      <c r="A6" s="5">
        <v>529</v>
      </c>
      <c r="B6" s="5" t="s">
        <v>437</v>
      </c>
      <c r="C6" t="str">
        <f t="shared" si="0"/>
        <v>Y</v>
      </c>
      <c r="D6" s="5" t="str">
        <f t="shared" si="1"/>
        <v>INSERT INTO CCD_TGT_SPP_ESA (TGT_SPP_ESA_NAME, FINSS_ID, APP_SHOW_OPT_YN) VALUES ('Blue whale', 529, 'Y');</v>
      </c>
      <c r="E6" t="str">
        <f t="shared" si="2"/>
        <v>Blue whale</v>
      </c>
      <c r="F6" t="str">
        <f t="shared" si="3"/>
        <v>UPDATE CCD_TGT_SPP_ESA SET APP_SHOW_OPT_YN = 'Y' where TGT_SPP_ESA_NAME = 'Blue whale';</v>
      </c>
      <c r="S6" s="5">
        <v>560</v>
      </c>
      <c r="T6" s="5" t="s">
        <v>466</v>
      </c>
      <c r="U6" s="5">
        <v>741</v>
      </c>
    </row>
    <row r="7" spans="1:21" x14ac:dyDescent="0.25">
      <c r="A7">
        <v>549</v>
      </c>
      <c r="B7" t="s">
        <v>438</v>
      </c>
      <c r="C7" t="str">
        <f t="shared" si="0"/>
        <v>N</v>
      </c>
      <c r="D7" t="str">
        <f t="shared" si="1"/>
        <v>INSERT INTO CCD_TGT_SPP_ESA (TGT_SPP_ESA_NAME, FINSS_ID, APP_SHOW_OPT_YN) VALUES ('Bowhead Whale', 549, 'N');</v>
      </c>
      <c r="E7" t="e">
        <f t="shared" si="2"/>
        <v>#N/A</v>
      </c>
      <c r="F7" t="str">
        <f t="shared" si="3"/>
        <v>UPDATE CCD_TGT_SPP_ESA SET APP_SHOW_OPT_YN = 'N' where TGT_SPP_ESA_NAME = 'Bowhead Whale';</v>
      </c>
      <c r="S7">
        <v>561</v>
      </c>
      <c r="T7" t="s">
        <v>467</v>
      </c>
      <c r="U7">
        <v>540</v>
      </c>
    </row>
    <row r="8" spans="1:21" x14ac:dyDescent="0.25">
      <c r="A8">
        <v>750</v>
      </c>
      <c r="B8" t="s">
        <v>439</v>
      </c>
      <c r="C8" t="str">
        <f t="shared" si="0"/>
        <v>N</v>
      </c>
      <c r="D8" t="str">
        <f t="shared" si="1"/>
        <v>INSERT INTO CCD_TGT_SPP_ESA (TGT_SPP_ESA_NAME, FINSS_ID, APP_SHOW_OPT_YN) VALUES ('Chinese River dolphin / baiji', 750, 'N');</v>
      </c>
      <c r="E8" t="e">
        <f t="shared" si="2"/>
        <v>#N/A</v>
      </c>
      <c r="F8" t="str">
        <f t="shared" si="3"/>
        <v>UPDATE CCD_TGT_SPP_ESA SET APP_SHOW_OPT_YN = 'N' where TGT_SPP_ESA_NAME = 'Chinese River dolphin / baiji';</v>
      </c>
      <c r="S8">
        <v>564</v>
      </c>
      <c r="T8" t="s">
        <v>470</v>
      </c>
      <c r="U8">
        <v>740</v>
      </c>
    </row>
    <row r="9" spans="1:21" x14ac:dyDescent="0.25">
      <c r="A9">
        <v>767</v>
      </c>
      <c r="B9" t="s">
        <v>440</v>
      </c>
      <c r="C9" t="str">
        <f t="shared" si="0"/>
        <v>N</v>
      </c>
      <c r="D9" t="str">
        <f t="shared" si="1"/>
        <v>INSERT INTO CCD_TGT_SPP_ESA (TGT_SPP_ESA_NAME, FINSS_ID, APP_SHOW_OPT_YN) VALUES ('Chinook salmon - California coastal', 767, 'N');</v>
      </c>
      <c r="E9" t="e">
        <f t="shared" si="2"/>
        <v>#N/A</v>
      </c>
      <c r="F9" t="str">
        <f t="shared" si="3"/>
        <v>UPDATE CCD_TGT_SPP_ESA SET APP_SHOW_OPT_YN = 'N' where TGT_SPP_ESA_NAME = 'Chinook salmon - California coastal';</v>
      </c>
      <c r="S9">
        <v>566</v>
      </c>
      <c r="T9" t="s">
        <v>472</v>
      </c>
      <c r="U9">
        <v>742</v>
      </c>
    </row>
    <row r="10" spans="1:21" x14ac:dyDescent="0.25">
      <c r="A10">
        <v>768</v>
      </c>
      <c r="B10" t="s">
        <v>441</v>
      </c>
      <c r="C10" t="str">
        <f t="shared" si="0"/>
        <v>N</v>
      </c>
      <c r="D10" t="str">
        <f t="shared" si="1"/>
        <v>INSERT INTO CCD_TGT_SPP_ESA (TGT_SPP_ESA_NAME, FINSS_ID, APP_SHOW_OPT_YN) VALUES ('Chinook salmon - Central Valley spring-run', 768, 'N');</v>
      </c>
      <c r="E10" t="e">
        <f t="shared" si="2"/>
        <v>#N/A</v>
      </c>
      <c r="F10" t="str">
        <f t="shared" si="3"/>
        <v>UPDATE CCD_TGT_SPP_ESA SET APP_SHOW_OPT_YN = 'N' where TGT_SPP_ESA_NAME = 'Chinook salmon - Central Valley spring-run';</v>
      </c>
      <c r="S10">
        <v>567</v>
      </c>
      <c r="T10" t="s">
        <v>473</v>
      </c>
      <c r="U10">
        <v>744</v>
      </c>
    </row>
    <row r="11" spans="1:21" x14ac:dyDescent="0.25">
      <c r="A11">
        <v>769</v>
      </c>
      <c r="B11" t="s">
        <v>442</v>
      </c>
      <c r="C11" t="str">
        <f t="shared" si="0"/>
        <v>N</v>
      </c>
      <c r="D11" t="str">
        <f t="shared" si="1"/>
        <v>INSERT INTO CCD_TGT_SPP_ESA (TGT_SPP_ESA_NAME, FINSS_ID, APP_SHOW_OPT_YN) VALUES ('Chinook salmon - Lower Columbia River', 769, 'N');</v>
      </c>
      <c r="E11" t="e">
        <f t="shared" si="2"/>
        <v>#N/A</v>
      </c>
      <c r="F11" t="str">
        <f t="shared" si="3"/>
        <v>UPDATE CCD_TGT_SPP_ESA SET APP_SHOW_OPT_YN = 'N' where TGT_SPP_ESA_NAME = 'Chinook salmon - Lower Columbia River';</v>
      </c>
      <c r="S11">
        <v>575</v>
      </c>
      <c r="T11" t="s">
        <v>481</v>
      </c>
      <c r="U11">
        <v>544</v>
      </c>
    </row>
    <row r="12" spans="1:21" x14ac:dyDescent="0.25">
      <c r="A12">
        <v>770</v>
      </c>
      <c r="B12" t="s">
        <v>443</v>
      </c>
      <c r="C12" t="str">
        <f t="shared" si="0"/>
        <v>N</v>
      </c>
      <c r="D12" t="str">
        <f t="shared" si="1"/>
        <v>INSERT INTO CCD_TGT_SPP_ESA (TGT_SPP_ESA_NAME, FINSS_ID, APP_SHOW_OPT_YN) VALUES ('Chinook salmon - Puget Sound', 770, 'N');</v>
      </c>
      <c r="E12" t="e">
        <f t="shared" si="2"/>
        <v>#N/A</v>
      </c>
      <c r="F12" t="str">
        <f t="shared" si="3"/>
        <v>UPDATE CCD_TGT_SPP_ESA SET APP_SHOW_OPT_YN = 'N' where TGT_SPP_ESA_NAME = 'Chinook salmon - Puget Sound';</v>
      </c>
      <c r="S12">
        <v>581</v>
      </c>
      <c r="T12" t="s">
        <v>487</v>
      </c>
      <c r="U12">
        <v>561</v>
      </c>
    </row>
    <row r="13" spans="1:21" x14ac:dyDescent="0.25">
      <c r="A13">
        <v>771</v>
      </c>
      <c r="B13" t="s">
        <v>444</v>
      </c>
      <c r="C13" t="str">
        <f t="shared" si="0"/>
        <v>N</v>
      </c>
      <c r="D13" t="str">
        <f t="shared" si="1"/>
        <v>INSERT INTO CCD_TGT_SPP_ESA (TGT_SPP_ESA_NAME, FINSS_ID, APP_SHOW_OPT_YN) VALUES ('Chinook salmon - Sacramento River winter-run', 771, 'N');</v>
      </c>
      <c r="E13" t="e">
        <f t="shared" si="2"/>
        <v>#N/A</v>
      </c>
      <c r="F13" t="str">
        <f t="shared" si="3"/>
        <v>UPDATE CCD_TGT_SPP_ESA SET APP_SHOW_OPT_YN = 'N' where TGT_SPP_ESA_NAME = 'Chinook salmon - Sacramento River winter-run';</v>
      </c>
      <c r="S13">
        <v>582</v>
      </c>
      <c r="T13" t="s">
        <v>488</v>
      </c>
      <c r="U13">
        <v>736</v>
      </c>
    </row>
    <row r="14" spans="1:21" x14ac:dyDescent="0.25">
      <c r="A14">
        <v>787</v>
      </c>
      <c r="B14" t="s">
        <v>445</v>
      </c>
      <c r="C14" t="str">
        <f t="shared" si="0"/>
        <v>N</v>
      </c>
      <c r="D14" t="str">
        <f t="shared" si="1"/>
        <v>INSERT INTO CCD_TGT_SPP_ESA (TGT_SPP_ESA_NAME, FINSS_ID, APP_SHOW_OPT_YN) VALUES ('Chinook salmon - Snake River fall-run', 787, 'N');</v>
      </c>
      <c r="E14" t="e">
        <f t="shared" si="2"/>
        <v>#N/A</v>
      </c>
      <c r="F14" t="str">
        <f t="shared" si="3"/>
        <v>UPDATE CCD_TGT_SPP_ESA SET APP_SHOW_OPT_YN = 'N' where TGT_SPP_ESA_NAME = 'Chinook salmon - Snake River fall-run';</v>
      </c>
      <c r="S14">
        <v>596</v>
      </c>
      <c r="T14" t="s">
        <v>502</v>
      </c>
      <c r="U14">
        <v>655</v>
      </c>
    </row>
    <row r="15" spans="1:21" x14ac:dyDescent="0.25">
      <c r="A15">
        <v>772</v>
      </c>
      <c r="B15" t="s">
        <v>446</v>
      </c>
      <c r="C15" t="str">
        <f t="shared" si="0"/>
        <v>N</v>
      </c>
      <c r="D15" t="str">
        <f t="shared" si="1"/>
        <v>INSERT INTO CCD_TGT_SPP_ESA (TGT_SPP_ESA_NAME, FINSS_ID, APP_SHOW_OPT_YN) VALUES ('Chinook salmon - Snake River spring/ summer-run', 772, 'N');</v>
      </c>
      <c r="E15" t="e">
        <f t="shared" si="2"/>
        <v>#N/A</v>
      </c>
      <c r="F15" t="str">
        <f t="shared" si="3"/>
        <v>UPDATE CCD_TGT_SPP_ESA SET APP_SHOW_OPT_YN = 'N' where TGT_SPP_ESA_NAME = 'Chinook salmon - Snake River spring/ summer-run';</v>
      </c>
      <c r="S15">
        <v>597</v>
      </c>
      <c r="T15" t="s">
        <v>503</v>
      </c>
      <c r="U15">
        <v>761</v>
      </c>
    </row>
    <row r="16" spans="1:21" x14ac:dyDescent="0.25">
      <c r="A16">
        <v>773</v>
      </c>
      <c r="B16" t="s">
        <v>447</v>
      </c>
      <c r="C16" t="str">
        <f t="shared" si="0"/>
        <v>N</v>
      </c>
      <c r="D16" t="str">
        <f t="shared" si="1"/>
        <v>INSERT INTO CCD_TGT_SPP_ESA (TGT_SPP_ESA_NAME, FINSS_ID, APP_SHOW_OPT_YN) VALUES ('Chinook salmon - Upper Columbia River spring-run', 773, 'N');</v>
      </c>
      <c r="E16" t="e">
        <f t="shared" si="2"/>
        <v>#N/A</v>
      </c>
      <c r="F16" t="str">
        <f t="shared" si="3"/>
        <v>UPDATE CCD_TGT_SPP_ESA SET APP_SHOW_OPT_YN = 'N' where TGT_SPP_ESA_NAME = 'Chinook salmon - Upper Columbia River spring-run';</v>
      </c>
      <c r="S16">
        <v>598</v>
      </c>
      <c r="T16" t="s">
        <v>504</v>
      </c>
      <c r="U16">
        <v>737</v>
      </c>
    </row>
    <row r="17" spans="1:20" x14ac:dyDescent="0.25">
      <c r="A17">
        <v>788</v>
      </c>
      <c r="B17" t="s">
        <v>448</v>
      </c>
      <c r="C17" t="str">
        <f t="shared" si="0"/>
        <v>N</v>
      </c>
      <c r="D17" t="str">
        <f t="shared" si="1"/>
        <v>INSERT INTO CCD_TGT_SPP_ESA (TGT_SPP_ESA_NAME, FINSS_ID, APP_SHOW_OPT_YN) VALUES ('Chinook salmon - Upper Willamette River', 788, 'N');</v>
      </c>
      <c r="E17" t="e">
        <f t="shared" si="2"/>
        <v>#N/A</v>
      </c>
      <c r="F17" t="str">
        <f t="shared" si="3"/>
        <v>UPDATE CCD_TGT_SPP_ESA SET APP_SHOW_OPT_YN = 'N' where TGT_SPP_ESA_NAME = 'Chinook salmon - Upper Willamette River';</v>
      </c>
      <c r="S17">
        <v>599</v>
      </c>
      <c r="T17" t="s">
        <v>1832</v>
      </c>
    </row>
    <row r="18" spans="1:20" x14ac:dyDescent="0.25">
      <c r="A18">
        <v>774</v>
      </c>
      <c r="B18" t="s">
        <v>449</v>
      </c>
      <c r="C18" t="str">
        <f t="shared" si="0"/>
        <v>N</v>
      </c>
      <c r="D18" t="str">
        <f t="shared" si="1"/>
        <v>INSERT INTO CCD_TGT_SPP_ESA (TGT_SPP_ESA_NAME, FINSS_ID, APP_SHOW_OPT_YN) VALUES ('chum salmon - Columbia River', 774, 'N');</v>
      </c>
      <c r="E18" t="e">
        <f t="shared" si="2"/>
        <v>#N/A</v>
      </c>
      <c r="F18" t="str">
        <f t="shared" si="3"/>
        <v>UPDATE CCD_TGT_SPP_ESA SET APP_SHOW_OPT_YN = 'N' where TGT_SPP_ESA_NAME = 'chum salmon - Columbia River';</v>
      </c>
    </row>
    <row r="19" spans="1:20" x14ac:dyDescent="0.25">
      <c r="A19">
        <v>789</v>
      </c>
      <c r="B19" t="s">
        <v>450</v>
      </c>
      <c r="C19" t="str">
        <f t="shared" si="0"/>
        <v>N</v>
      </c>
      <c r="D19" t="str">
        <f t="shared" si="1"/>
        <v>INSERT INTO CCD_TGT_SPP_ESA (TGT_SPP_ESA_NAME, FINSS_ID, APP_SHOW_OPT_YN) VALUES ('chum salmon - Hood Canal summer-run', 789, 'N');</v>
      </c>
      <c r="E19" t="e">
        <f t="shared" si="2"/>
        <v>#N/A</v>
      </c>
      <c r="F19" t="str">
        <f t="shared" si="3"/>
        <v>UPDATE CCD_TGT_SPP_ESA SET APP_SHOW_OPT_YN = 'N' where TGT_SPP_ESA_NAME = 'chum salmon - Hood Canal summer-run';</v>
      </c>
    </row>
    <row r="20" spans="1:20" x14ac:dyDescent="0.25">
      <c r="A20">
        <v>775</v>
      </c>
      <c r="B20" t="s">
        <v>451</v>
      </c>
      <c r="C20" t="str">
        <f t="shared" si="0"/>
        <v>N</v>
      </c>
      <c r="D20" t="str">
        <f t="shared" si="1"/>
        <v>INSERT INTO CCD_TGT_SPP_ESA (TGT_SPP_ESA_NAME, FINSS_ID, APP_SHOW_OPT_YN) VALUES ('coho salmon - Central California coast', 775, 'N');</v>
      </c>
      <c r="E20" t="e">
        <f t="shared" si="2"/>
        <v>#N/A</v>
      </c>
      <c r="F20" t="str">
        <f t="shared" si="3"/>
        <v>UPDATE CCD_TGT_SPP_ESA SET APP_SHOW_OPT_YN = 'N' where TGT_SPP_ESA_NAME = 'coho salmon - Central California coast';</v>
      </c>
    </row>
    <row r="21" spans="1:20" x14ac:dyDescent="0.25">
      <c r="A21">
        <v>776</v>
      </c>
      <c r="B21" t="s">
        <v>452</v>
      </c>
      <c r="C21" t="str">
        <f t="shared" si="0"/>
        <v>N</v>
      </c>
      <c r="D21" t="str">
        <f t="shared" si="1"/>
        <v>INSERT INTO CCD_TGT_SPP_ESA (TGT_SPP_ESA_NAME, FINSS_ID, APP_SHOW_OPT_YN) VALUES ('coho salmon - Lower Columbia River', 776, 'N');</v>
      </c>
      <c r="E21" t="e">
        <f t="shared" si="2"/>
        <v>#N/A</v>
      </c>
      <c r="F21" t="str">
        <f t="shared" si="3"/>
        <v>UPDATE CCD_TGT_SPP_ESA SET APP_SHOW_OPT_YN = 'N' where TGT_SPP_ESA_NAME = 'coho salmon - Lower Columbia River';</v>
      </c>
    </row>
    <row r="22" spans="1:20" x14ac:dyDescent="0.25">
      <c r="A22">
        <v>790</v>
      </c>
      <c r="B22" t="s">
        <v>453</v>
      </c>
      <c r="C22" t="str">
        <f t="shared" si="0"/>
        <v>Y</v>
      </c>
      <c r="D22" t="str">
        <f t="shared" si="1"/>
        <v>INSERT INTO CCD_TGT_SPP_ESA (TGT_SPP_ESA_NAME, FINSS_ID, APP_SHOW_OPT_YN) VALUES ('coho salmon - Oregon coast', 790, 'Y');</v>
      </c>
      <c r="E22" t="str">
        <f t="shared" si="2"/>
        <v>coho salmon - Oregon coast</v>
      </c>
      <c r="F22" t="str">
        <f t="shared" si="3"/>
        <v>UPDATE CCD_TGT_SPP_ESA SET APP_SHOW_OPT_YN = 'Y' where TGT_SPP_ESA_NAME = 'coho salmon - Oregon coast';</v>
      </c>
    </row>
    <row r="23" spans="1:20" x14ac:dyDescent="0.25">
      <c r="A23">
        <v>777</v>
      </c>
      <c r="B23" t="s">
        <v>454</v>
      </c>
      <c r="C23" t="str">
        <f t="shared" si="0"/>
        <v>N</v>
      </c>
      <c r="D23" t="str">
        <f t="shared" si="1"/>
        <v>INSERT INTO CCD_TGT_SPP_ESA (TGT_SPP_ESA_NAME, FINSS_ID, APP_SHOW_OPT_YN) VALUES ('coho salmon - original listing', 777, 'N');</v>
      </c>
      <c r="E23" t="e">
        <f t="shared" si="2"/>
        <v>#N/A</v>
      </c>
      <c r="F23" t="str">
        <f t="shared" si="3"/>
        <v>UPDATE CCD_TGT_SPP_ESA SET APP_SHOW_OPT_YN = 'N' where TGT_SPP_ESA_NAME = 'coho salmon - original listing';</v>
      </c>
    </row>
    <row r="24" spans="1:20" x14ac:dyDescent="0.25">
      <c r="A24">
        <v>791</v>
      </c>
      <c r="B24" t="s">
        <v>455</v>
      </c>
      <c r="C24" t="str">
        <f t="shared" si="0"/>
        <v>N</v>
      </c>
      <c r="D24" t="str">
        <f t="shared" si="1"/>
        <v>INSERT INTO CCD_TGT_SPP_ESA (TGT_SPP_ESA_NAME, FINSS_ID, APP_SHOW_OPT_YN) VALUES ('coho salmon - Southern Oregon &amp;amp; Northern California coasts', 791, 'N');</v>
      </c>
      <c r="E24" t="e">
        <f t="shared" si="2"/>
        <v>#N/A</v>
      </c>
      <c r="F24" t="str">
        <f t="shared" si="3"/>
        <v>UPDATE CCD_TGT_SPP_ESA SET APP_SHOW_OPT_YN = 'N' where TGT_SPP_ESA_NAME = 'coho salmon - Southern Oregon &amp;amp; Northern California coasts';</v>
      </c>
    </row>
    <row r="25" spans="1:20" x14ac:dyDescent="0.25">
      <c r="A25">
        <v>738</v>
      </c>
      <c r="B25" t="s">
        <v>456</v>
      </c>
      <c r="C25" t="str">
        <f t="shared" si="0"/>
        <v>N</v>
      </c>
      <c r="D25" t="str">
        <f t="shared" si="1"/>
        <v>INSERT INTO CCD_TGT_SPP_ESA (TGT_SPP_ESA_NAME, FINSS_ID, APP_SHOW_OPT_YN) VALUES ('elkhorn coral', 738, 'N');</v>
      </c>
      <c r="E25" t="e">
        <f t="shared" si="2"/>
        <v>#N/A</v>
      </c>
      <c r="F25" t="str">
        <f t="shared" si="3"/>
        <v>UPDATE CCD_TGT_SPP_ESA SET APP_SHOW_OPT_YN = 'N' where TGT_SPP_ESA_NAME = 'elkhorn coral';</v>
      </c>
    </row>
    <row r="26" spans="1:20" s="5" customFormat="1" x14ac:dyDescent="0.25">
      <c r="A26" s="5">
        <v>523</v>
      </c>
      <c r="B26" s="5" t="s">
        <v>457</v>
      </c>
      <c r="C26" t="str">
        <f t="shared" si="0"/>
        <v>Y</v>
      </c>
      <c r="D26" s="5" t="str">
        <f t="shared" si="1"/>
        <v>INSERT INTO CCD_TGT_SPP_ESA (TGT_SPP_ESA_NAME, FINSS_ID, APP_SHOW_OPT_YN) VALUES ('Fin Whale', 523, 'Y');</v>
      </c>
      <c r="E26" t="str">
        <f t="shared" si="2"/>
        <v>Fin Whale</v>
      </c>
      <c r="F26" t="str">
        <f t="shared" si="3"/>
        <v>UPDATE CCD_TGT_SPP_ESA SET APP_SHOW_OPT_YN = 'Y' where TGT_SPP_ESA_NAME = 'Fin Whale';</v>
      </c>
    </row>
    <row r="27" spans="1:20" x14ac:dyDescent="0.25">
      <c r="A27">
        <v>691</v>
      </c>
      <c r="B27" t="s">
        <v>458</v>
      </c>
      <c r="C27" t="str">
        <f t="shared" si="0"/>
        <v>N</v>
      </c>
      <c r="D27" t="str">
        <f t="shared" si="1"/>
        <v>INSERT INTO CCD_TGT_SPP_ESA (TGT_SPP_ESA_NAME, FINSS_ID, APP_SHOW_OPT_YN) VALUES ('Gray Whale - Eastern North Pacific', 691, 'N');</v>
      </c>
      <c r="E27" t="e">
        <f t="shared" si="2"/>
        <v>#N/A</v>
      </c>
      <c r="F27" t="str">
        <f t="shared" si="3"/>
        <v>UPDATE CCD_TGT_SPP_ESA SET APP_SHOW_OPT_YN = 'N' where TGT_SPP_ESA_NAME = 'Gray Whale - Eastern North Pacific';</v>
      </c>
    </row>
    <row r="28" spans="1:20" x14ac:dyDescent="0.25">
      <c r="A28">
        <v>778</v>
      </c>
      <c r="B28" t="s">
        <v>459</v>
      </c>
      <c r="C28" t="str">
        <f t="shared" si="0"/>
        <v>N</v>
      </c>
      <c r="D28" t="str">
        <f t="shared" si="1"/>
        <v>INSERT INTO CCD_TGT_SPP_ESA (TGT_SPP_ESA_NAME, FINSS_ID, APP_SHOW_OPT_YN) VALUES ('green sturgeon - southern DPS', 778, 'N');</v>
      </c>
      <c r="E28" t="e">
        <f t="shared" si="2"/>
        <v>#N/A</v>
      </c>
      <c r="F28" t="str">
        <f t="shared" si="3"/>
        <v>UPDATE CCD_TGT_SPP_ESA SET APP_SHOW_OPT_YN = 'N' where TGT_SPP_ESA_NAME = 'green sturgeon - southern DPS';</v>
      </c>
    </row>
    <row r="29" spans="1:20" x14ac:dyDescent="0.25">
      <c r="A29">
        <v>747</v>
      </c>
      <c r="B29" t="s">
        <v>460</v>
      </c>
      <c r="C29" t="str">
        <f t="shared" si="0"/>
        <v>N</v>
      </c>
      <c r="D29" t="str">
        <f t="shared" si="1"/>
        <v>INSERT INTO CCD_TGT_SPP_ESA (TGT_SPP_ESA_NAME, FINSS_ID, APP_SHOW_OPT_YN) VALUES ('green turtle - all other areas except Florida &amp;amp; Mexico''s Pacific coast breeding colonies', 747, 'N');</v>
      </c>
      <c r="E29" t="e">
        <f t="shared" si="2"/>
        <v>#N/A</v>
      </c>
      <c r="F29" t="str">
        <f t="shared" si="3"/>
        <v>UPDATE CCD_TGT_SPP_ESA SET APP_SHOW_OPT_YN = 'N' where TGT_SPP_ESA_NAME = 'green turtle - all other areas except Florida &amp;amp; Mexico''s Pacific coast breeding colonies';</v>
      </c>
    </row>
    <row r="30" spans="1:20" x14ac:dyDescent="0.25">
      <c r="A30">
        <v>746</v>
      </c>
      <c r="B30" t="s">
        <v>461</v>
      </c>
      <c r="C30" t="str">
        <f t="shared" si="0"/>
        <v>N</v>
      </c>
      <c r="D30" t="str">
        <f t="shared" si="1"/>
        <v>INSERT INTO CCD_TGT_SPP_ESA (TGT_SPP_ESA_NAME, FINSS_ID, APP_SHOW_OPT_YN) VALUES ('green turtle - Florida &amp;amp; Mexico''s Pacific coast breeding colonies', 746, 'N');</v>
      </c>
      <c r="E30" t="e">
        <f t="shared" si="2"/>
        <v>#N/A</v>
      </c>
      <c r="F30" t="str">
        <f t="shared" si="3"/>
        <v>UPDATE CCD_TGT_SPP_ESA SET APP_SHOW_OPT_YN = 'N' where TGT_SPP_ESA_NAME = 'green turtle - Florida &amp;amp; Mexico''s Pacific coast breeding colonies';</v>
      </c>
    </row>
    <row r="31" spans="1:20" x14ac:dyDescent="0.25">
      <c r="A31">
        <v>518</v>
      </c>
      <c r="B31" t="s">
        <v>462</v>
      </c>
      <c r="C31" t="str">
        <f t="shared" si="0"/>
        <v>N</v>
      </c>
      <c r="D31" t="str">
        <f t="shared" si="1"/>
        <v>INSERT INTO CCD_TGT_SPP_ESA (TGT_SPP_ESA_NAME, FINSS_ID, APP_SHOW_OPT_YN) VALUES ('Guadalupe Fur Seal', 518, 'N');</v>
      </c>
      <c r="E31" t="e">
        <f t="shared" si="2"/>
        <v>#N/A</v>
      </c>
      <c r="F31" t="str">
        <f t="shared" si="3"/>
        <v>UPDATE CCD_TGT_SPP_ESA SET APP_SHOW_OPT_YN = 'N' where TGT_SPP_ESA_NAME = 'Guadalupe Fur Seal';</v>
      </c>
    </row>
    <row r="32" spans="1:20" x14ac:dyDescent="0.25">
      <c r="A32">
        <v>751</v>
      </c>
      <c r="B32" t="s">
        <v>463</v>
      </c>
      <c r="C32" t="str">
        <f t="shared" si="0"/>
        <v>N</v>
      </c>
      <c r="D32" t="str">
        <f t="shared" si="1"/>
        <v>INSERT INTO CCD_TGT_SPP_ESA (TGT_SPP_ESA_NAME, FINSS_ID, APP_SHOW_OPT_YN) VALUES ('Gulf of California harbor porpoise / vaquita', 751, 'N');</v>
      </c>
      <c r="E32" t="e">
        <f t="shared" si="2"/>
        <v>#N/A</v>
      </c>
      <c r="F32" t="str">
        <f t="shared" si="3"/>
        <v>UPDATE CCD_TGT_SPP_ESA SET APP_SHOW_OPT_YN = 'N' where TGT_SPP_ESA_NAME = 'Gulf of California harbor porpoise / vaquita';</v>
      </c>
    </row>
    <row r="33" spans="1:6" x14ac:dyDescent="0.25">
      <c r="A33">
        <v>765</v>
      </c>
      <c r="B33" t="s">
        <v>464</v>
      </c>
      <c r="C33" t="str">
        <f t="shared" si="0"/>
        <v>N</v>
      </c>
      <c r="D33" t="str">
        <f t="shared" si="1"/>
        <v>INSERT INTO CCD_TGT_SPP_ESA (TGT_SPP_ESA_NAME, FINSS_ID, APP_SHOW_OPT_YN) VALUES ('Gulf sturgeon', 765, 'N');</v>
      </c>
      <c r="E33" t="e">
        <f t="shared" si="2"/>
        <v>#N/A</v>
      </c>
      <c r="F33" t="str">
        <f t="shared" si="3"/>
        <v>UPDATE CCD_TGT_SPP_ESA SET APP_SHOW_OPT_YN = 'N' where TGT_SPP_ESA_NAME = 'Gulf sturgeon';</v>
      </c>
    </row>
    <row r="34" spans="1:6" s="5" customFormat="1" x14ac:dyDescent="0.25">
      <c r="A34" s="5">
        <v>565</v>
      </c>
      <c r="B34" s="5" t="s">
        <v>465</v>
      </c>
      <c r="C34" t="str">
        <f t="shared" si="0"/>
        <v>Y</v>
      </c>
      <c r="D34" t="str">
        <f t="shared" si="1"/>
        <v>INSERT INTO CCD_TGT_SPP_ESA (TGT_SPP_ESA_NAME, FINSS_ID, APP_SHOW_OPT_YN) VALUES ('Hawaiian Monk Seal', 565, 'Y');</v>
      </c>
      <c r="E34" t="str">
        <f t="shared" si="2"/>
        <v>Hawaiian Monk Seal</v>
      </c>
      <c r="F34" t="str">
        <f t="shared" si="3"/>
        <v>UPDATE CCD_TGT_SPP_ESA SET APP_SHOW_OPT_YN = 'Y' where TGT_SPP_ESA_NAME = 'Hawaiian Monk Seal';</v>
      </c>
    </row>
    <row r="35" spans="1:6" s="5" customFormat="1" x14ac:dyDescent="0.25">
      <c r="A35" s="5">
        <v>741</v>
      </c>
      <c r="B35" s="5" t="s">
        <v>466</v>
      </c>
      <c r="C35" t="str">
        <f t="shared" si="0"/>
        <v>Y</v>
      </c>
      <c r="D35" s="5" t="str">
        <f t="shared" si="1"/>
        <v>INSERT INTO CCD_TGT_SPP_ESA (TGT_SPP_ESA_NAME, FINSS_ID, APP_SHOW_OPT_YN) VALUES ('hawksbill turtle', 741, 'Y');</v>
      </c>
      <c r="E35" t="str">
        <f t="shared" si="2"/>
        <v>hawksbill turtle</v>
      </c>
      <c r="F35" t="str">
        <f t="shared" si="3"/>
        <v>UPDATE CCD_TGT_SPP_ESA SET APP_SHOW_OPT_YN = 'Y' where TGT_SPP_ESA_NAME = 'hawksbill turtle';</v>
      </c>
    </row>
    <row r="36" spans="1:6" s="5" customFormat="1" x14ac:dyDescent="0.25">
      <c r="A36" s="5">
        <v>540</v>
      </c>
      <c r="B36" s="5" t="s">
        <v>467</v>
      </c>
      <c r="C36" t="str">
        <f t="shared" si="0"/>
        <v>Y</v>
      </c>
      <c r="D36" s="5" t="str">
        <f t="shared" si="1"/>
        <v>INSERT INTO CCD_TGT_SPP_ESA (TGT_SPP_ESA_NAME, FINSS_ID, APP_SHOW_OPT_YN) VALUES ('Humpback Whale', 540, 'Y');</v>
      </c>
      <c r="E36" t="str">
        <f t="shared" si="2"/>
        <v>Humpback Whale</v>
      </c>
      <c r="F36" t="str">
        <f t="shared" si="3"/>
        <v>UPDATE CCD_TGT_SPP_ESA SET APP_SHOW_OPT_YN = 'Y' where TGT_SPP_ESA_NAME = 'Humpback Whale';</v>
      </c>
    </row>
    <row r="37" spans="1:6" x14ac:dyDescent="0.25">
      <c r="A37">
        <v>752</v>
      </c>
      <c r="B37" t="s">
        <v>468</v>
      </c>
      <c r="C37" t="str">
        <f t="shared" si="0"/>
        <v>N</v>
      </c>
      <c r="D37" t="str">
        <f t="shared" si="1"/>
        <v>INSERT INTO CCD_TGT_SPP_ESA (TGT_SPP_ESA_NAME, FINSS_ID, APP_SHOW_OPT_YN) VALUES ('Indus River dolphin', 752, 'N');</v>
      </c>
      <c r="E37" t="e">
        <f t="shared" si="2"/>
        <v>#N/A</v>
      </c>
      <c r="F37" t="str">
        <f t="shared" si="3"/>
        <v>UPDATE CCD_TGT_SPP_ESA SET APP_SHOW_OPT_YN = 'N' where TGT_SPP_ESA_NAME = 'Indus River dolphin';</v>
      </c>
    </row>
    <row r="38" spans="1:6" x14ac:dyDescent="0.25">
      <c r="A38">
        <v>739</v>
      </c>
      <c r="B38" t="s">
        <v>469</v>
      </c>
      <c r="C38" t="str">
        <f t="shared" si="0"/>
        <v>N</v>
      </c>
      <c r="D38" t="str">
        <f t="shared" si="1"/>
        <v>INSERT INTO CCD_TGT_SPP_ESA (TGT_SPP_ESA_NAME, FINSS_ID, APP_SHOW_OPT_YN) VALUES ('Johnson''s seagrass', 739, 'N');</v>
      </c>
      <c r="E38" t="e">
        <f t="shared" si="2"/>
        <v>#N/A</v>
      </c>
      <c r="F38" t="str">
        <f t="shared" si="3"/>
        <v>UPDATE CCD_TGT_SPP_ESA SET APP_SHOW_OPT_YN = 'N' where TGT_SPP_ESA_NAME = 'Johnson''s seagrass';</v>
      </c>
    </row>
    <row r="39" spans="1:6" s="5" customFormat="1" x14ac:dyDescent="0.25">
      <c r="A39" s="5">
        <v>740</v>
      </c>
      <c r="B39" s="5" t="s">
        <v>470</v>
      </c>
      <c r="C39" t="str">
        <f t="shared" si="0"/>
        <v>Y</v>
      </c>
      <c r="D39" s="5" t="str">
        <f t="shared" si="1"/>
        <v>INSERT INTO CCD_TGT_SPP_ESA (TGT_SPP_ESA_NAME, FINSS_ID, APP_SHOW_OPT_YN) VALUES ('Kemp''s ridley turtle', 740, 'Y');</v>
      </c>
      <c r="E39" t="str">
        <f t="shared" si="2"/>
        <v>Kemp's ridley turtle</v>
      </c>
      <c r="F39" t="str">
        <f t="shared" si="3"/>
        <v>UPDATE CCD_TGT_SPP_ESA SET APP_SHOW_OPT_YN = 'Y' where TGT_SPP_ESA_NAME = 'Kemp''s ridley turtle';</v>
      </c>
    </row>
    <row r="40" spans="1:6" x14ac:dyDescent="0.25">
      <c r="A40">
        <v>552</v>
      </c>
      <c r="B40" t="s">
        <v>471</v>
      </c>
      <c r="C40" t="str">
        <f t="shared" si="0"/>
        <v>N</v>
      </c>
      <c r="D40" t="str">
        <f t="shared" si="1"/>
        <v>INSERT INTO CCD_TGT_SPP_ESA (TGT_SPP_ESA_NAME, FINSS_ID, APP_SHOW_OPT_YN) VALUES ('Killer Whale', 552, 'N');</v>
      </c>
      <c r="E40" t="e">
        <f t="shared" si="2"/>
        <v>#N/A</v>
      </c>
      <c r="F40" t="str">
        <f t="shared" si="3"/>
        <v>UPDATE CCD_TGT_SPP_ESA SET APP_SHOW_OPT_YN = 'N' where TGT_SPP_ESA_NAME = 'Killer Whale';</v>
      </c>
    </row>
    <row r="41" spans="1:6" s="5" customFormat="1" x14ac:dyDescent="0.25">
      <c r="A41" s="5">
        <v>742</v>
      </c>
      <c r="B41" s="5" t="s">
        <v>472</v>
      </c>
      <c r="C41" t="str">
        <f t="shared" si="0"/>
        <v>Y</v>
      </c>
      <c r="D41" s="5" t="str">
        <f t="shared" si="1"/>
        <v>INSERT INTO CCD_TGT_SPP_ESA (TGT_SPP_ESA_NAME, FINSS_ID, APP_SHOW_OPT_YN) VALUES ('leatherback turtle', 742, 'Y');</v>
      </c>
      <c r="E41" t="str">
        <f t="shared" si="2"/>
        <v>leatherback turtle</v>
      </c>
      <c r="F41" t="str">
        <f t="shared" si="3"/>
        <v>UPDATE CCD_TGT_SPP_ESA SET APP_SHOW_OPT_YN = 'Y' where TGT_SPP_ESA_NAME = 'leatherback turtle';</v>
      </c>
    </row>
    <row r="42" spans="1:6" s="5" customFormat="1" x14ac:dyDescent="0.25">
      <c r="A42" s="5">
        <v>744</v>
      </c>
      <c r="B42" s="5" t="s">
        <v>473</v>
      </c>
      <c r="C42" t="str">
        <f t="shared" si="0"/>
        <v>Y</v>
      </c>
      <c r="D42" s="5" t="str">
        <f t="shared" si="1"/>
        <v>INSERT INTO CCD_TGT_SPP_ESA (TGT_SPP_ESA_NAME, FINSS_ID, APP_SHOW_OPT_YN) VALUES ('loggerhead turtle', 744, 'Y');</v>
      </c>
      <c r="E42" t="str">
        <f t="shared" si="2"/>
        <v>loggerhead turtle</v>
      </c>
      <c r="F42" t="str">
        <f t="shared" si="3"/>
        <v>UPDATE CCD_TGT_SPP_ESA SET APP_SHOW_OPT_YN = 'Y' where TGT_SPP_ESA_NAME = 'loggerhead turtle';</v>
      </c>
    </row>
    <row r="43" spans="1:6" x14ac:dyDescent="0.25">
      <c r="A43">
        <v>753</v>
      </c>
      <c r="B43" t="s">
        <v>474</v>
      </c>
      <c r="C43" t="str">
        <f t="shared" si="0"/>
        <v>N</v>
      </c>
      <c r="D43" t="str">
        <f t="shared" si="1"/>
        <v>INSERT INTO CCD_TGT_SPP_ESA (TGT_SPP_ESA_NAME, FINSS_ID, APP_SHOW_OPT_YN) VALUES ('Mediterranean monk seal', 753, 'N');</v>
      </c>
      <c r="E43" t="e">
        <f t="shared" si="2"/>
        <v>#N/A</v>
      </c>
      <c r="F43" t="str">
        <f t="shared" si="3"/>
        <v>UPDATE CCD_TGT_SPP_ESA SET APP_SHOW_OPT_YN = 'N' where TGT_SPP_ESA_NAME = 'Mediterranean monk seal';</v>
      </c>
    </row>
    <row r="44" spans="1:6" x14ac:dyDescent="0.25">
      <c r="A44">
        <v>567</v>
      </c>
      <c r="B44" t="s">
        <v>475</v>
      </c>
      <c r="C44" t="str">
        <f t="shared" si="0"/>
        <v>N</v>
      </c>
      <c r="D44" t="str">
        <f t="shared" si="1"/>
        <v>INSERT INTO CCD_TGT_SPP_ESA (TGT_SPP_ESA_NAME, FINSS_ID, APP_SHOW_OPT_YN) VALUES ('North Atlantic Right Whale', 567, 'N');</v>
      </c>
      <c r="E44" t="e">
        <f t="shared" si="2"/>
        <v>#N/A</v>
      </c>
      <c r="F44" t="str">
        <f t="shared" si="3"/>
        <v>UPDATE CCD_TGT_SPP_ESA SET APP_SHOW_OPT_YN = 'N' where TGT_SPP_ESA_NAME = 'North Atlantic Right Whale';</v>
      </c>
    </row>
    <row r="45" spans="1:6" x14ac:dyDescent="0.25">
      <c r="A45">
        <v>560</v>
      </c>
      <c r="B45" t="s">
        <v>476</v>
      </c>
      <c r="C45" t="str">
        <f t="shared" si="0"/>
        <v>N</v>
      </c>
      <c r="D45" t="str">
        <f t="shared" si="1"/>
        <v>INSERT INTO CCD_TGT_SPP_ESA (TGT_SPP_ESA_NAME, FINSS_ID, APP_SHOW_OPT_YN) VALUES ('North Pacific Right Whale', 560, 'N');</v>
      </c>
      <c r="E45" t="e">
        <f t="shared" si="2"/>
        <v>#N/A</v>
      </c>
      <c r="F45" t="str">
        <f t="shared" si="3"/>
        <v>UPDATE CCD_TGT_SPP_ESA SET APP_SHOW_OPT_YN = 'N' where TGT_SPP_ESA_NAME = 'North Pacific Right Whale';</v>
      </c>
    </row>
    <row r="46" spans="1:6" x14ac:dyDescent="0.25">
      <c r="A46">
        <v>819</v>
      </c>
      <c r="B46" t="s">
        <v>477</v>
      </c>
      <c r="C46" t="str">
        <f t="shared" si="0"/>
        <v>N</v>
      </c>
      <c r="D46" t="str">
        <f t="shared" si="1"/>
        <v>INSERT INTO CCD_TGT_SPP_ESA (TGT_SPP_ESA_NAME, FINSS_ID, APP_SHOW_OPT_YN) VALUES ('Northern sea otter', 819, 'N');</v>
      </c>
      <c r="E46" t="e">
        <f t="shared" si="2"/>
        <v>#N/A</v>
      </c>
      <c r="F46" t="str">
        <f t="shared" si="3"/>
        <v>UPDATE CCD_TGT_SPP_ESA SET APP_SHOW_OPT_YN = 'N' where TGT_SPP_ESA_NAME = 'Northern sea otter';</v>
      </c>
    </row>
    <row r="47" spans="1:6" x14ac:dyDescent="0.25">
      <c r="A47">
        <v>749</v>
      </c>
      <c r="B47" t="s">
        <v>478</v>
      </c>
      <c r="C47" t="str">
        <f t="shared" si="0"/>
        <v>N</v>
      </c>
      <c r="D47" t="str">
        <f t="shared" si="1"/>
        <v>INSERT INTO CCD_TGT_SPP_ESA (TGT_SPP_ESA_NAME, FINSS_ID, APP_SHOW_OPT_YN) VALUES ('olive ridley turtle - all other areas except Mexico''s Pacific coast breeding colonies', 749, 'N');</v>
      </c>
      <c r="E47" t="e">
        <f t="shared" si="2"/>
        <v>#N/A</v>
      </c>
      <c r="F47" t="str">
        <f t="shared" si="3"/>
        <v>UPDATE CCD_TGT_SPP_ESA SET APP_SHOW_OPT_YN = 'N' where TGT_SPP_ESA_NAME = 'olive ridley turtle - all other areas except Mexico''s Pacific coast breeding colonies';</v>
      </c>
    </row>
    <row r="48" spans="1:6" x14ac:dyDescent="0.25">
      <c r="A48">
        <v>748</v>
      </c>
      <c r="B48" t="s">
        <v>479</v>
      </c>
      <c r="C48" t="str">
        <f t="shared" si="0"/>
        <v>N</v>
      </c>
      <c r="D48" t="str">
        <f t="shared" si="1"/>
        <v>INSERT INTO CCD_TGT_SPP_ESA (TGT_SPP_ESA_NAME, FINSS_ID, APP_SHOW_OPT_YN) VALUES ('olive ridley turtle - Mexico''s Pacific coast breeding colonies', 748, 'N');</v>
      </c>
      <c r="E48" t="e">
        <f t="shared" si="2"/>
        <v>#N/A</v>
      </c>
      <c r="F48" t="str">
        <f t="shared" si="3"/>
        <v>UPDATE CCD_TGT_SPP_ESA SET APP_SHOW_OPT_YN = 'N' where TGT_SPP_ESA_NAME = 'olive ridley turtle - Mexico''s Pacific coast breeding colonies';</v>
      </c>
    </row>
    <row r="49" spans="1:6" x14ac:dyDescent="0.25">
      <c r="A49">
        <v>754</v>
      </c>
      <c r="B49" t="s">
        <v>480</v>
      </c>
      <c r="C49" t="str">
        <f t="shared" si="0"/>
        <v>N</v>
      </c>
      <c r="D49" t="str">
        <f t="shared" si="1"/>
        <v>INSERT INTO CCD_TGT_SPP_ESA (TGT_SPP_ESA_NAME, FINSS_ID, APP_SHOW_OPT_YN) VALUES ('Saimaa seal', 754, 'N');</v>
      </c>
      <c r="E49" t="e">
        <f t="shared" si="2"/>
        <v>#N/A</v>
      </c>
      <c r="F49" t="str">
        <f t="shared" si="3"/>
        <v>UPDATE CCD_TGT_SPP_ESA SET APP_SHOW_OPT_YN = 'N' where TGT_SPP_ESA_NAME = 'Saimaa seal';</v>
      </c>
    </row>
    <row r="50" spans="1:6" s="5" customFormat="1" x14ac:dyDescent="0.25">
      <c r="A50" s="5">
        <v>544</v>
      </c>
      <c r="B50" s="5" t="s">
        <v>481</v>
      </c>
      <c r="C50" t="str">
        <f t="shared" si="0"/>
        <v>Y</v>
      </c>
      <c r="D50" s="5" t="str">
        <f t="shared" si="1"/>
        <v>INSERT INTO CCD_TGT_SPP_ESA (TGT_SPP_ESA_NAME, FINSS_ID, APP_SHOW_OPT_YN) VALUES ('Sei Whale', 544, 'Y');</v>
      </c>
      <c r="E50" t="str">
        <f t="shared" si="2"/>
        <v>Sei Whale</v>
      </c>
      <c r="F50" t="str">
        <f t="shared" si="3"/>
        <v>UPDATE CCD_TGT_SPP_ESA SET APP_SHOW_OPT_YN = 'Y' where TGT_SPP_ESA_NAME = 'Sei Whale';</v>
      </c>
    </row>
    <row r="51" spans="1:6" x14ac:dyDescent="0.25">
      <c r="A51">
        <v>759</v>
      </c>
      <c r="B51" t="s">
        <v>482</v>
      </c>
      <c r="C51" t="str">
        <f t="shared" si="0"/>
        <v>N</v>
      </c>
      <c r="D51" t="str">
        <f t="shared" si="1"/>
        <v>INSERT INTO CCD_TGT_SPP_ESA (TGT_SPP_ESA_NAME, FINSS_ID, APP_SHOW_OPT_YN) VALUES ('shortnose sturgeon', 759, 'N');</v>
      </c>
      <c r="E51" t="e">
        <f t="shared" si="2"/>
        <v>#N/A</v>
      </c>
      <c r="F51" t="str">
        <f t="shared" si="3"/>
        <v>UPDATE CCD_TGT_SPP_ESA SET APP_SHOW_OPT_YN = 'N' where TGT_SPP_ESA_NAME = 'shortnose sturgeon';</v>
      </c>
    </row>
    <row r="52" spans="1:6" x14ac:dyDescent="0.25">
      <c r="A52">
        <v>779</v>
      </c>
      <c r="B52" t="s">
        <v>483</v>
      </c>
      <c r="C52" t="str">
        <f t="shared" si="0"/>
        <v>N</v>
      </c>
      <c r="D52" t="str">
        <f t="shared" si="1"/>
        <v>INSERT INTO CCD_TGT_SPP_ESA (TGT_SPP_ESA_NAME, FINSS_ID, APP_SHOW_OPT_YN) VALUES ('smalltooth sawfish - U.S. portion of range', 779, 'N');</v>
      </c>
      <c r="E52" t="e">
        <f t="shared" si="2"/>
        <v>#N/A</v>
      </c>
      <c r="F52" t="str">
        <f t="shared" si="3"/>
        <v>UPDATE CCD_TGT_SPP_ESA SET APP_SHOW_OPT_YN = 'N' where TGT_SPP_ESA_NAME = 'smalltooth sawfish - U.S. portion of range';</v>
      </c>
    </row>
    <row r="53" spans="1:6" x14ac:dyDescent="0.25">
      <c r="A53">
        <v>792</v>
      </c>
      <c r="B53" t="s">
        <v>484</v>
      </c>
      <c r="C53" t="str">
        <f t="shared" si="0"/>
        <v>N</v>
      </c>
      <c r="D53" t="str">
        <f t="shared" si="1"/>
        <v>INSERT INTO CCD_TGT_SPP_ESA (TGT_SPP_ESA_NAME, FINSS_ID, APP_SHOW_OPT_YN) VALUES ('sockeye salmon - Ozette Lake', 792, 'N');</v>
      </c>
      <c r="E53" t="e">
        <f t="shared" si="2"/>
        <v>#N/A</v>
      </c>
      <c r="F53" t="str">
        <f t="shared" si="3"/>
        <v>UPDATE CCD_TGT_SPP_ESA SET APP_SHOW_OPT_YN = 'N' where TGT_SPP_ESA_NAME = 'sockeye salmon - Ozette Lake';</v>
      </c>
    </row>
    <row r="54" spans="1:6" x14ac:dyDescent="0.25">
      <c r="A54">
        <v>780</v>
      </c>
      <c r="B54" t="s">
        <v>485</v>
      </c>
      <c r="C54" t="str">
        <f t="shared" si="0"/>
        <v>N</v>
      </c>
      <c r="D54" t="str">
        <f t="shared" si="1"/>
        <v>INSERT INTO CCD_TGT_SPP_ESA (TGT_SPP_ESA_NAME, FINSS_ID, APP_SHOW_OPT_YN) VALUES ('sockeye salmon - Snake River', 780, 'N');</v>
      </c>
      <c r="E54" t="e">
        <f t="shared" si="2"/>
        <v>#N/A</v>
      </c>
      <c r="F54" t="str">
        <f t="shared" si="3"/>
        <v>UPDATE CCD_TGT_SPP_ESA SET APP_SHOW_OPT_YN = 'N' where TGT_SPP_ESA_NAME = 'sockeye salmon - Snake River';</v>
      </c>
    </row>
    <row r="55" spans="1:6" x14ac:dyDescent="0.25">
      <c r="A55">
        <v>755</v>
      </c>
      <c r="B55" t="s">
        <v>486</v>
      </c>
      <c r="C55" t="str">
        <f t="shared" si="0"/>
        <v>N</v>
      </c>
      <c r="D55" t="str">
        <f t="shared" si="1"/>
        <v>INSERT INTO CCD_TGT_SPP_ESA (TGT_SPP_ESA_NAME, FINSS_ID, APP_SHOW_OPT_YN) VALUES ('Southern right whale', 755, 'N');</v>
      </c>
      <c r="E55" t="e">
        <f t="shared" si="2"/>
        <v>#N/A</v>
      </c>
      <c r="F55" t="str">
        <f t="shared" si="3"/>
        <v>UPDATE CCD_TGT_SPP_ESA SET APP_SHOW_OPT_YN = 'N' where TGT_SPP_ESA_NAME = 'Southern right whale';</v>
      </c>
    </row>
    <row r="56" spans="1:6" s="5" customFormat="1" x14ac:dyDescent="0.25">
      <c r="A56" s="5">
        <v>561</v>
      </c>
      <c r="B56" s="5" t="s">
        <v>487</v>
      </c>
      <c r="C56" t="str">
        <f t="shared" si="0"/>
        <v>Y</v>
      </c>
      <c r="D56" s="5" t="str">
        <f t="shared" si="1"/>
        <v>INSERT INTO CCD_TGT_SPP_ESA (TGT_SPP_ESA_NAME, FINSS_ID, APP_SHOW_OPT_YN) VALUES ('Sperm Whale', 561, 'Y');</v>
      </c>
      <c r="E56" t="str">
        <f t="shared" si="2"/>
        <v>Sperm Whale</v>
      </c>
      <c r="F56" t="str">
        <f t="shared" si="3"/>
        <v>UPDATE CCD_TGT_SPP_ESA SET APP_SHOW_OPT_YN = 'Y' where TGT_SPP_ESA_NAME = 'Sperm Whale';</v>
      </c>
    </row>
    <row r="57" spans="1:6" s="5" customFormat="1" x14ac:dyDescent="0.25">
      <c r="A57" s="5">
        <v>736</v>
      </c>
      <c r="B57" s="5" t="s">
        <v>488</v>
      </c>
      <c r="C57" t="str">
        <f t="shared" si="0"/>
        <v>Y</v>
      </c>
      <c r="D57" s="5" t="str">
        <f t="shared" si="1"/>
        <v>INSERT INTO CCD_TGT_SPP_ESA (TGT_SPP_ESA_NAME, FINSS_ID, APP_SHOW_OPT_YN) VALUES ('staghorn coral', 736, 'Y');</v>
      </c>
      <c r="E57" t="str">
        <f t="shared" si="2"/>
        <v>staghorn coral</v>
      </c>
      <c r="F57" t="str">
        <f t="shared" si="3"/>
        <v>UPDATE CCD_TGT_SPP_ESA SET APP_SHOW_OPT_YN = 'Y' where TGT_SPP_ESA_NAME = 'staghorn coral';</v>
      </c>
    </row>
    <row r="58" spans="1:6" x14ac:dyDescent="0.25">
      <c r="A58">
        <v>793</v>
      </c>
      <c r="B58" t="s">
        <v>489</v>
      </c>
      <c r="C58" t="str">
        <f t="shared" si="0"/>
        <v>N</v>
      </c>
      <c r="D58" t="str">
        <f t="shared" si="1"/>
        <v>INSERT INTO CCD_TGT_SPP_ESA (TGT_SPP_ESA_NAME, FINSS_ID, APP_SHOW_OPT_YN) VALUES ('steelhead trout - California Central Valley', 793, 'N');</v>
      </c>
      <c r="E58" t="e">
        <f t="shared" si="2"/>
        <v>#N/A</v>
      </c>
      <c r="F58" t="str">
        <f t="shared" si="3"/>
        <v>UPDATE CCD_TGT_SPP_ESA SET APP_SHOW_OPT_YN = 'N' where TGT_SPP_ESA_NAME = 'steelhead trout - California Central Valley';</v>
      </c>
    </row>
    <row r="59" spans="1:6" x14ac:dyDescent="0.25">
      <c r="A59">
        <v>781</v>
      </c>
      <c r="B59" t="s">
        <v>490</v>
      </c>
      <c r="C59" t="str">
        <f t="shared" si="0"/>
        <v>N</v>
      </c>
      <c r="D59" t="str">
        <f t="shared" si="1"/>
        <v>INSERT INTO CCD_TGT_SPP_ESA (TGT_SPP_ESA_NAME, FINSS_ID, APP_SHOW_OPT_YN) VALUES ('steelhead trout - Central California coast', 781, 'N');</v>
      </c>
      <c r="E59" t="e">
        <f t="shared" si="2"/>
        <v>#N/A</v>
      </c>
      <c r="F59" t="str">
        <f t="shared" si="3"/>
        <v>UPDATE CCD_TGT_SPP_ESA SET APP_SHOW_OPT_YN = 'N' where TGT_SPP_ESA_NAME = 'steelhead trout - Central California coast';</v>
      </c>
    </row>
    <row r="60" spans="1:6" x14ac:dyDescent="0.25">
      <c r="A60">
        <v>794</v>
      </c>
      <c r="B60" t="s">
        <v>491</v>
      </c>
      <c r="C60" t="str">
        <f t="shared" si="0"/>
        <v>N</v>
      </c>
      <c r="D60" t="str">
        <f t="shared" si="1"/>
        <v>INSERT INTO CCD_TGT_SPP_ESA (TGT_SPP_ESA_NAME, FINSS_ID, APP_SHOW_OPT_YN) VALUES ('steelhead trout - Lower Columbia River', 794, 'N');</v>
      </c>
      <c r="E60" t="e">
        <f t="shared" si="2"/>
        <v>#N/A</v>
      </c>
      <c r="F60" t="str">
        <f t="shared" si="3"/>
        <v>UPDATE CCD_TGT_SPP_ESA SET APP_SHOW_OPT_YN = 'N' where TGT_SPP_ESA_NAME = 'steelhead trout - Lower Columbia River';</v>
      </c>
    </row>
    <row r="61" spans="1:6" x14ac:dyDescent="0.25">
      <c r="A61">
        <v>782</v>
      </c>
      <c r="B61" t="s">
        <v>492</v>
      </c>
      <c r="C61" t="str">
        <f t="shared" si="0"/>
        <v>N</v>
      </c>
      <c r="D61" t="str">
        <f t="shared" si="1"/>
        <v>INSERT INTO CCD_TGT_SPP_ESA (TGT_SPP_ESA_NAME, FINSS_ID, APP_SHOW_OPT_YN) VALUES ('steelhead trout - Middle Columbia River', 782, 'N');</v>
      </c>
      <c r="E61" t="e">
        <f t="shared" si="2"/>
        <v>#N/A</v>
      </c>
      <c r="F61" t="str">
        <f t="shared" si="3"/>
        <v>UPDATE CCD_TGT_SPP_ESA SET APP_SHOW_OPT_YN = 'N' where TGT_SPP_ESA_NAME = 'steelhead trout - Middle Columbia River';</v>
      </c>
    </row>
    <row r="62" spans="1:6" x14ac:dyDescent="0.25">
      <c r="A62">
        <v>783</v>
      </c>
      <c r="B62" t="s">
        <v>493</v>
      </c>
      <c r="C62" t="str">
        <f t="shared" si="0"/>
        <v>N</v>
      </c>
      <c r="D62" t="str">
        <f t="shared" si="1"/>
        <v>INSERT INTO CCD_TGT_SPP_ESA (TGT_SPP_ESA_NAME, FINSS_ID, APP_SHOW_OPT_YN) VALUES ('steelhead trout - Northern California', 783, 'N');</v>
      </c>
      <c r="E62" t="e">
        <f t="shared" si="2"/>
        <v>#N/A</v>
      </c>
      <c r="F62" t="str">
        <f t="shared" si="3"/>
        <v>UPDATE CCD_TGT_SPP_ESA SET APP_SHOW_OPT_YN = 'N' where TGT_SPP_ESA_NAME = 'steelhead trout - Northern California';</v>
      </c>
    </row>
    <row r="63" spans="1:6" x14ac:dyDescent="0.25">
      <c r="A63">
        <v>795</v>
      </c>
      <c r="B63" t="s">
        <v>494</v>
      </c>
      <c r="C63" t="str">
        <f t="shared" si="0"/>
        <v>N</v>
      </c>
      <c r="D63" t="str">
        <f t="shared" si="1"/>
        <v>INSERT INTO CCD_TGT_SPP_ESA (TGT_SPP_ESA_NAME, FINSS_ID, APP_SHOW_OPT_YN) VALUES ('steelhead trout - Puget Sound', 795, 'N');</v>
      </c>
      <c r="E63" t="e">
        <f t="shared" si="2"/>
        <v>#N/A</v>
      </c>
      <c r="F63" t="str">
        <f t="shared" si="3"/>
        <v>UPDATE CCD_TGT_SPP_ESA SET APP_SHOW_OPT_YN = 'N' where TGT_SPP_ESA_NAME = 'steelhead trout - Puget Sound';</v>
      </c>
    </row>
    <row r="64" spans="1:6" x14ac:dyDescent="0.25">
      <c r="A64">
        <v>784</v>
      </c>
      <c r="B64" t="s">
        <v>495</v>
      </c>
      <c r="C64" t="str">
        <f t="shared" si="0"/>
        <v>N</v>
      </c>
      <c r="D64" t="str">
        <f t="shared" si="1"/>
        <v>INSERT INTO CCD_TGT_SPP_ESA (TGT_SPP_ESA_NAME, FINSS_ID, APP_SHOW_OPT_YN) VALUES ('steelhead trout - Snake River Basin', 784, 'N');</v>
      </c>
      <c r="E64" t="e">
        <f t="shared" si="2"/>
        <v>#N/A</v>
      </c>
      <c r="F64" t="str">
        <f t="shared" si="3"/>
        <v>UPDATE CCD_TGT_SPP_ESA SET APP_SHOW_OPT_YN = 'N' where TGT_SPP_ESA_NAME = 'steelhead trout - Snake River Basin';</v>
      </c>
    </row>
    <row r="65" spans="1:6" x14ac:dyDescent="0.25">
      <c r="A65">
        <v>796</v>
      </c>
      <c r="B65" t="s">
        <v>496</v>
      </c>
      <c r="C65" t="str">
        <f t="shared" si="0"/>
        <v>N</v>
      </c>
      <c r="D65" t="str">
        <f t="shared" si="1"/>
        <v>INSERT INTO CCD_TGT_SPP_ESA (TGT_SPP_ESA_NAME, FINSS_ID, APP_SHOW_OPT_YN) VALUES ('steelhead trout - South-Central California coast', 796, 'N');</v>
      </c>
      <c r="E65" t="e">
        <f t="shared" si="2"/>
        <v>#N/A</v>
      </c>
      <c r="F65" t="str">
        <f t="shared" si="3"/>
        <v>UPDATE CCD_TGT_SPP_ESA SET APP_SHOW_OPT_YN = 'N' where TGT_SPP_ESA_NAME = 'steelhead trout - South-Central California coast';</v>
      </c>
    </row>
    <row r="66" spans="1:6" x14ac:dyDescent="0.25">
      <c r="A66">
        <v>785</v>
      </c>
      <c r="B66" t="s">
        <v>497</v>
      </c>
      <c r="C66" t="str">
        <f t="shared" si="0"/>
        <v>N</v>
      </c>
      <c r="D66" t="str">
        <f t="shared" si="1"/>
        <v>INSERT INTO CCD_TGT_SPP_ESA (TGT_SPP_ESA_NAME, FINSS_ID, APP_SHOW_OPT_YN) VALUES ('steelhead trout - Southern California', 785, 'N');</v>
      </c>
      <c r="E66" t="e">
        <f t="shared" si="2"/>
        <v>#N/A</v>
      </c>
      <c r="F66" t="str">
        <f t="shared" si="3"/>
        <v>UPDATE CCD_TGT_SPP_ESA SET APP_SHOW_OPT_YN = 'N' where TGT_SPP_ESA_NAME = 'steelhead trout - Southern California';</v>
      </c>
    </row>
    <row r="67" spans="1:6" x14ac:dyDescent="0.25">
      <c r="A67">
        <v>797</v>
      </c>
      <c r="B67" t="s">
        <v>498</v>
      </c>
      <c r="C67" t="str">
        <f t="shared" ref="C67:C74" si="4">IF(ISNA(E67), "N", "Y")</f>
        <v>N</v>
      </c>
      <c r="D67" t="str">
        <f t="shared" ref="D67:D74" si="5">CONCATENATE("INSERT INTO CCD_TGT_SPP_ESA (TGT_SPP_ESA_NAME, FINSS_ID, APP_SHOW_OPT_YN) VALUES ('", SUBSTITUTE(B67, "'", "''"), "', ", IF(ISBLANK(A67), "NULL", A67), ", '",C67, "');")</f>
        <v>INSERT INTO CCD_TGT_SPP_ESA (TGT_SPP_ESA_NAME, FINSS_ID, APP_SHOW_OPT_YN) VALUES ('steelhead trout - Upper Columbia River', 797, 'N');</v>
      </c>
      <c r="E67" t="e">
        <f t="shared" ref="E67:E74" si="6">VLOOKUP(B67, $T$2:$U$30, 1, FALSE)</f>
        <v>#N/A</v>
      </c>
      <c r="F67" t="str">
        <f t="shared" ref="F67:F74" si="7">CONCATENATE("UPDATE CCD_TGT_SPP_ESA SET APP_SHOW_OPT_YN = '", C67, "' where TGT_SPP_ESA_NAME = '", SUBSTITUTE(B67, "'", "''"), "';")</f>
        <v>UPDATE CCD_TGT_SPP_ESA SET APP_SHOW_OPT_YN = 'N' where TGT_SPP_ESA_NAME = 'steelhead trout - Upper Columbia River';</v>
      </c>
    </row>
    <row r="68" spans="1:6" x14ac:dyDescent="0.25">
      <c r="A68">
        <v>786</v>
      </c>
      <c r="B68" t="s">
        <v>499</v>
      </c>
      <c r="C68" t="str">
        <f t="shared" si="4"/>
        <v>N</v>
      </c>
      <c r="D68" t="str">
        <f t="shared" si="5"/>
        <v>INSERT INTO CCD_TGT_SPP_ESA (TGT_SPP_ESA_NAME, FINSS_ID, APP_SHOW_OPT_YN) VALUES ('steelhead trout - Upper Willamette River', 786, 'N');</v>
      </c>
      <c r="E68" t="e">
        <f t="shared" si="6"/>
        <v>#N/A</v>
      </c>
      <c r="F68" t="str">
        <f t="shared" si="7"/>
        <v>UPDATE CCD_TGT_SPP_ESA SET APP_SHOW_OPT_YN = 'N' where TGT_SPP_ESA_NAME = 'steelhead trout - Upper Willamette River';</v>
      </c>
    </row>
    <row r="69" spans="1:6" x14ac:dyDescent="0.25">
      <c r="A69">
        <v>563</v>
      </c>
      <c r="B69" t="s">
        <v>500</v>
      </c>
      <c r="C69" t="str">
        <f t="shared" si="4"/>
        <v>N</v>
      </c>
      <c r="D69" t="str">
        <f t="shared" si="5"/>
        <v>INSERT INTO CCD_TGT_SPP_ESA (TGT_SPP_ESA_NAME, FINSS_ID, APP_SHOW_OPT_YN) VALUES ('Steller Sea Lion', 563, 'N');</v>
      </c>
      <c r="E69" t="e">
        <f t="shared" si="6"/>
        <v>#N/A</v>
      </c>
      <c r="F69" t="str">
        <f t="shared" si="7"/>
        <v>UPDATE CCD_TGT_SPP_ESA SET APP_SHOW_OPT_YN = 'N' where TGT_SPP_ESA_NAME = 'Steller Sea Lion';</v>
      </c>
    </row>
    <row r="70" spans="1:6" x14ac:dyDescent="0.25">
      <c r="A70">
        <v>730</v>
      </c>
      <c r="B70" t="s">
        <v>501</v>
      </c>
      <c r="C70" t="str">
        <f t="shared" si="4"/>
        <v>N</v>
      </c>
      <c r="D70" t="str">
        <f t="shared" si="5"/>
        <v>INSERT INTO CCD_TGT_SPP_ESA (TGT_SPP_ESA_NAME, FINSS_ID, APP_SHOW_OPT_YN) VALUES ('Steller Sea Lion - Eastern', 730, 'N');</v>
      </c>
      <c r="E70" t="e">
        <f t="shared" si="6"/>
        <v>#N/A</v>
      </c>
      <c r="F70" t="str">
        <f t="shared" si="7"/>
        <v>UPDATE CCD_TGT_SPP_ESA SET APP_SHOW_OPT_YN = 'N' where TGT_SPP_ESA_NAME = 'Steller Sea Lion - Eastern';</v>
      </c>
    </row>
    <row r="71" spans="1:6" x14ac:dyDescent="0.25">
      <c r="A71">
        <v>655</v>
      </c>
      <c r="B71" t="s">
        <v>502</v>
      </c>
      <c r="C71" t="str">
        <f t="shared" si="4"/>
        <v>Y</v>
      </c>
      <c r="D71" t="str">
        <f t="shared" si="5"/>
        <v>INSERT INTO CCD_TGT_SPP_ESA (TGT_SPP_ESA_NAME, FINSS_ID, APP_SHOW_OPT_YN) VALUES ('Steller Sea Lion - Western', 655, 'Y');</v>
      </c>
      <c r="E71" t="str">
        <f t="shared" si="6"/>
        <v>Steller Sea Lion - Western</v>
      </c>
      <c r="F71" t="str">
        <f t="shared" si="7"/>
        <v>UPDATE CCD_TGT_SPP_ESA SET APP_SHOW_OPT_YN = 'Y' where TGT_SPP_ESA_NAME = 'Steller Sea Lion - Western';</v>
      </c>
    </row>
    <row r="72" spans="1:6" x14ac:dyDescent="0.25">
      <c r="A72">
        <v>761</v>
      </c>
      <c r="B72" t="s">
        <v>503</v>
      </c>
      <c r="C72" t="str">
        <f t="shared" si="4"/>
        <v>Y</v>
      </c>
      <c r="D72" t="str">
        <f t="shared" si="5"/>
        <v>INSERT INTO CCD_TGT_SPP_ESA (TGT_SPP_ESA_NAME, FINSS_ID, APP_SHOW_OPT_YN) VALUES ('totoaba', 761, 'Y');</v>
      </c>
      <c r="E72" t="str">
        <f t="shared" si="6"/>
        <v>totoaba</v>
      </c>
      <c r="F72" t="str">
        <f t="shared" si="7"/>
        <v>UPDATE CCD_TGT_SPP_ESA SET APP_SHOW_OPT_YN = 'Y' where TGT_SPP_ESA_NAME = 'totoaba';</v>
      </c>
    </row>
    <row r="73" spans="1:6" x14ac:dyDescent="0.25">
      <c r="A73">
        <v>737</v>
      </c>
      <c r="B73" t="s">
        <v>504</v>
      </c>
      <c r="C73" t="str">
        <f t="shared" si="4"/>
        <v>Y</v>
      </c>
      <c r="D73" t="str">
        <f t="shared" si="5"/>
        <v>INSERT INTO CCD_TGT_SPP_ESA (TGT_SPP_ESA_NAME, FINSS_ID, APP_SHOW_OPT_YN) VALUES ('white abalone', 737, 'Y');</v>
      </c>
      <c r="E73" t="str">
        <f t="shared" si="6"/>
        <v>white abalone</v>
      </c>
      <c r="F73" t="str">
        <f t="shared" si="7"/>
        <v>UPDATE CCD_TGT_SPP_ESA SET APP_SHOW_OPT_YN = 'Y' where TGT_SPP_ESA_NAME = 'white abalone';</v>
      </c>
    </row>
    <row r="74" spans="1:6" s="5" customFormat="1" x14ac:dyDescent="0.25">
      <c r="B74" s="5" t="s">
        <v>1832</v>
      </c>
      <c r="C74" t="str">
        <f t="shared" si="4"/>
        <v>Y</v>
      </c>
      <c r="D74" s="5" t="str">
        <f t="shared" si="5"/>
        <v>INSERT INTO CCD_TGT_SPP_ESA (TGT_SPP_ESA_NAME, FINSS_ID, APP_SHOW_OPT_YN) VALUES ('green turtle - all other areas except Florida &amp; Mexico''s Pacific coast breeding colonies', NULL, 'Y');</v>
      </c>
      <c r="E74" t="str">
        <f t="shared" si="6"/>
        <v>green turtle - all other areas except Florida &amp; Mexico's Pacific coast breeding colonies</v>
      </c>
      <c r="F74" t="str">
        <f t="shared" si="7"/>
        <v>UPDATE CCD_TGT_SPP_ESA SET APP_SHOW_OPT_YN = 'Y' where TGT_SPP_ESA_NAME = 'green turtle - all other areas except Florida &amp; Mexico''s Pacific coast breeding colonies';</v>
      </c>
    </row>
  </sheetData>
  <pageMargins left="0.7" right="0.7" top="0.75" bottom="0.75" header="0.3" footer="0.3"/>
  <pageSetup orientation="portrait"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sqref="A1:B19"/>
    </sheetView>
  </sheetViews>
  <sheetFormatPr defaultRowHeight="15" x14ac:dyDescent="0.25"/>
  <sheetData>
    <row r="1" spans="1:2" x14ac:dyDescent="0.25">
      <c r="A1" t="s">
        <v>431</v>
      </c>
      <c r="B1" t="s">
        <v>432</v>
      </c>
    </row>
    <row r="2" spans="1:2" x14ac:dyDescent="0.25">
      <c r="A2">
        <v>2021</v>
      </c>
      <c r="B2">
        <v>2021</v>
      </c>
    </row>
    <row r="3" spans="1:2" x14ac:dyDescent="0.25">
      <c r="A3">
        <v>2020</v>
      </c>
      <c r="B3">
        <v>2020</v>
      </c>
    </row>
    <row r="4" spans="1:2" x14ac:dyDescent="0.25">
      <c r="A4">
        <v>2019</v>
      </c>
      <c r="B4">
        <v>2019</v>
      </c>
    </row>
    <row r="5" spans="1:2" x14ac:dyDescent="0.25">
      <c r="A5">
        <v>2018</v>
      </c>
      <c r="B5">
        <v>2018</v>
      </c>
    </row>
    <row r="6" spans="1:2" x14ac:dyDescent="0.25">
      <c r="A6">
        <v>2017</v>
      </c>
      <c r="B6">
        <v>2017</v>
      </c>
    </row>
    <row r="7" spans="1:2" x14ac:dyDescent="0.25">
      <c r="A7">
        <v>2016</v>
      </c>
      <c r="B7">
        <v>2016</v>
      </c>
    </row>
    <row r="8" spans="1:2" x14ac:dyDescent="0.25">
      <c r="A8">
        <v>2015</v>
      </c>
      <c r="B8">
        <v>2015</v>
      </c>
    </row>
    <row r="9" spans="1:2" x14ac:dyDescent="0.25">
      <c r="A9">
        <v>2014</v>
      </c>
      <c r="B9">
        <v>2014</v>
      </c>
    </row>
    <row r="10" spans="1:2" x14ac:dyDescent="0.25">
      <c r="A10">
        <v>2013</v>
      </c>
      <c r="B10">
        <v>2013</v>
      </c>
    </row>
    <row r="11" spans="1:2" x14ac:dyDescent="0.25">
      <c r="A11">
        <v>2012</v>
      </c>
      <c r="B11">
        <v>2012</v>
      </c>
    </row>
    <row r="12" spans="1:2" x14ac:dyDescent="0.25">
      <c r="A12">
        <v>2011</v>
      </c>
      <c r="B12">
        <v>2011</v>
      </c>
    </row>
    <row r="13" spans="1:2" x14ac:dyDescent="0.25">
      <c r="A13">
        <v>2010</v>
      </c>
      <c r="B13">
        <v>2010</v>
      </c>
    </row>
    <row r="14" spans="1:2" x14ac:dyDescent="0.25">
      <c r="A14">
        <v>2009</v>
      </c>
      <c r="B14">
        <v>2009</v>
      </c>
    </row>
    <row r="15" spans="1:2" x14ac:dyDescent="0.25">
      <c r="A15">
        <v>2008</v>
      </c>
      <c r="B15">
        <v>2008</v>
      </c>
    </row>
    <row r="16" spans="1:2" x14ac:dyDescent="0.25">
      <c r="A16">
        <v>2007</v>
      </c>
      <c r="B16">
        <v>2007</v>
      </c>
    </row>
    <row r="17" spans="1:2" x14ac:dyDescent="0.25">
      <c r="A17">
        <v>2006</v>
      </c>
      <c r="B17">
        <v>2006</v>
      </c>
    </row>
    <row r="18" spans="1:2" x14ac:dyDescent="0.25">
      <c r="A18">
        <v>2005</v>
      </c>
      <c r="B18">
        <v>2005</v>
      </c>
    </row>
    <row r="19" spans="1:2" x14ac:dyDescent="0.25">
      <c r="A19">
        <v>2004</v>
      </c>
      <c r="B19">
        <v>2004</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sqref="A1:B6"/>
    </sheetView>
  </sheetViews>
  <sheetFormatPr defaultRowHeight="15" x14ac:dyDescent="0.25"/>
  <sheetData>
    <row r="1" spans="1:2" x14ac:dyDescent="0.25">
      <c r="A1" t="s">
        <v>431</v>
      </c>
      <c r="B1" t="s">
        <v>432</v>
      </c>
    </row>
    <row r="2" spans="1:2" x14ac:dyDescent="0.25">
      <c r="A2">
        <v>0</v>
      </c>
      <c r="B2" t="s">
        <v>1043</v>
      </c>
    </row>
    <row r="3" spans="1:2" x14ac:dyDescent="0.25">
      <c r="A3">
        <v>1</v>
      </c>
      <c r="B3" t="s">
        <v>1044</v>
      </c>
    </row>
    <row r="4" spans="1:2" x14ac:dyDescent="0.25">
      <c r="A4">
        <v>2</v>
      </c>
      <c r="B4" t="s">
        <v>1045</v>
      </c>
    </row>
    <row r="5" spans="1:2" x14ac:dyDescent="0.25">
      <c r="A5">
        <v>3</v>
      </c>
      <c r="B5" t="s">
        <v>1046</v>
      </c>
    </row>
    <row r="6" spans="1:2" x14ac:dyDescent="0.25">
      <c r="A6">
        <v>4</v>
      </c>
      <c r="B6" t="s">
        <v>1047</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64"/>
  <sheetViews>
    <sheetView workbookViewId="0">
      <selection activeCell="C2" sqref="C2"/>
    </sheetView>
  </sheetViews>
  <sheetFormatPr defaultRowHeight="15" x14ac:dyDescent="0.25"/>
  <cols>
    <col min="2" max="2" width="87" bestFit="1" customWidth="1"/>
    <col min="3" max="3" width="19.42578125" bestFit="1" customWidth="1"/>
  </cols>
  <sheetData>
    <row r="1" spans="1:21" x14ac:dyDescent="0.25">
      <c r="A1" t="s">
        <v>431</v>
      </c>
      <c r="B1" t="s">
        <v>432</v>
      </c>
      <c r="C1" t="s">
        <v>1852</v>
      </c>
      <c r="D1" t="s">
        <v>1714</v>
      </c>
      <c r="E1" t="s">
        <v>1856</v>
      </c>
      <c r="F1" t="s">
        <v>1857</v>
      </c>
      <c r="S1" t="s">
        <v>431</v>
      </c>
      <c r="T1" t="s">
        <v>1854</v>
      </c>
      <c r="U1" t="s">
        <v>1855</v>
      </c>
    </row>
    <row r="2" spans="1:21" x14ac:dyDescent="0.25">
      <c r="A2">
        <v>727</v>
      </c>
      <c r="B2" t="s">
        <v>837</v>
      </c>
      <c r="C2" t="str">
        <f>IF(ISNA(E2), "N", "Y")</f>
        <v>N</v>
      </c>
      <c r="D2" t="str">
        <f>CONCATENATE("INSERT INTO CCD_TGT_SPP_MMPA (TGT_SPP_MMPA_NAME, FINSS_ID, APP_SHOW_OPT_YN) VALUES ('", SUBSTITUTE(B2, "'", "''"), "', ", A2, ", '", C2, "');")</f>
        <v>INSERT INTO CCD_TGT_SPP_MMPA (TGT_SPP_MMPA_NAME, FINSS_ID, APP_SHOW_OPT_YN) VALUES ('Atlantic Spotted Dolphin - Northern Gulf of Mexico', 727, 'N');</v>
      </c>
      <c r="E2" t="e">
        <f>VLOOKUP(B2, $T$2:$U$100, 1, FALSE)</f>
        <v>#N/A</v>
      </c>
      <c r="F2" t="str">
        <f>CONCATENATE("UPDATE CCD_TGT_SPP_MMPA SET APP_SHOW_OPT_YN = '", C2, "' where TGT_SPP_MMPA_NAME = '", SUBSTITUTE(B2, "'", "''"), "';")</f>
        <v>UPDATE CCD_TGT_SPP_MMPA SET APP_SHOW_OPT_YN = 'N' where TGT_SPP_MMPA_NAME = 'Atlantic Spotted Dolphin - Northern Gulf of Mexico';</v>
      </c>
      <c r="S2">
        <v>904</v>
      </c>
      <c r="T2" t="s">
        <v>840</v>
      </c>
      <c r="U2">
        <v>572</v>
      </c>
    </row>
    <row r="3" spans="1:21" x14ac:dyDescent="0.25">
      <c r="A3">
        <v>652</v>
      </c>
      <c r="B3" t="s">
        <v>838</v>
      </c>
      <c r="C3" t="str">
        <f t="shared" ref="C3:C66" si="0">IF(ISNA(E3), "N", "Y")</f>
        <v>N</v>
      </c>
      <c r="D3" t="str">
        <f t="shared" ref="D3:D66" si="1">CONCATENATE("INSERT INTO CCD_TGT_SPP_MMPA (TGT_SPP_MMPA_NAME, FINSS_ID, APP_SHOW_OPT_YN) VALUES ('", SUBSTITUTE(B3, "'", "''"), "', ", A3, ", '", C3, "');")</f>
        <v>INSERT INTO CCD_TGT_SPP_MMPA (TGT_SPP_MMPA_NAME, FINSS_ID, APP_SHOW_OPT_YN) VALUES ('Atlantic Spotted Dolphin - Western North Atlantic', 652, 'N');</v>
      </c>
      <c r="E3" t="e">
        <f t="shared" ref="E3:E66" si="2">VLOOKUP(B3, $T$2:$U$100, 1, FALSE)</f>
        <v>#N/A</v>
      </c>
      <c r="F3" t="str">
        <f t="shared" ref="F3:F66" si="3">CONCATENATE("UPDATE CCD_TGT_SPP_MMPA SET APP_SHOW_OPT_YN = '", C3, "' where TGT_SPP_MMPA_NAME = '", SUBSTITUTE(B3, "'", "''"), "';")</f>
        <v>UPDATE CCD_TGT_SPP_MMPA SET APP_SHOW_OPT_YN = 'N' where TGT_SPP_MMPA_NAME = 'Atlantic Spotted Dolphin - Western North Atlantic';</v>
      </c>
      <c r="S3">
        <v>905</v>
      </c>
      <c r="T3" t="s">
        <v>841</v>
      </c>
      <c r="U3">
        <v>660</v>
      </c>
    </row>
    <row r="4" spans="1:21" x14ac:dyDescent="0.25">
      <c r="A4">
        <v>658</v>
      </c>
      <c r="B4" t="s">
        <v>839</v>
      </c>
      <c r="C4" t="str">
        <f t="shared" si="0"/>
        <v>N</v>
      </c>
      <c r="D4" t="str">
        <f t="shared" si="1"/>
        <v>INSERT INTO CCD_TGT_SPP_MMPA (TGT_SPP_MMPA_NAME, FINSS_ID, APP_SHOW_OPT_YN) VALUES ('Atlantic White-Sided Dolphin - Western North Atlantic', 658, 'N');</v>
      </c>
      <c r="E4" t="e">
        <f t="shared" si="2"/>
        <v>#N/A</v>
      </c>
      <c r="F4" t="str">
        <f t="shared" si="3"/>
        <v>UPDATE CCD_TGT_SPP_MMPA SET APP_SHOW_OPT_YN = 'N' where TGT_SPP_MMPA_NAME = 'Atlantic White-Sided Dolphin - Western North Atlantic';</v>
      </c>
      <c r="S4">
        <v>908</v>
      </c>
      <c r="T4" t="s">
        <v>844</v>
      </c>
      <c r="U4">
        <v>582</v>
      </c>
    </row>
    <row r="5" spans="1:21" x14ac:dyDescent="0.25">
      <c r="A5">
        <v>572</v>
      </c>
      <c r="B5" t="s">
        <v>840</v>
      </c>
      <c r="C5" t="str">
        <f t="shared" si="0"/>
        <v>Y</v>
      </c>
      <c r="D5" t="str">
        <f t="shared" si="1"/>
        <v>INSERT INTO CCD_TGT_SPP_MMPA (TGT_SPP_MMPA_NAME, FINSS_ID, APP_SHOW_OPT_YN) VALUES ('Baird''s Beaked Whale - Alaska', 572, 'Y');</v>
      </c>
      <c r="E5" t="str">
        <f t="shared" si="2"/>
        <v>Baird's Beaked Whale - Alaska</v>
      </c>
      <c r="F5" t="str">
        <f t="shared" si="3"/>
        <v>UPDATE CCD_TGT_SPP_MMPA SET APP_SHOW_OPT_YN = 'Y' where TGT_SPP_MMPA_NAME = 'Baird''s Beaked Whale - Alaska';</v>
      </c>
      <c r="S5">
        <v>912</v>
      </c>
      <c r="T5" t="s">
        <v>847</v>
      </c>
      <c r="U5">
        <v>573</v>
      </c>
    </row>
    <row r="6" spans="1:21" x14ac:dyDescent="0.25">
      <c r="A6">
        <v>660</v>
      </c>
      <c r="B6" t="s">
        <v>841</v>
      </c>
      <c r="C6" t="str">
        <f t="shared" si="0"/>
        <v>Y</v>
      </c>
      <c r="D6" t="str">
        <f t="shared" si="1"/>
        <v>INSERT INTO CCD_TGT_SPP_MMPA (TGT_SPP_MMPA_NAME, FINSS_ID, APP_SHOW_OPT_YN) VALUES ('Baird''s Beaked Whale - California-Oregon-Washington', 660, 'Y');</v>
      </c>
      <c r="E6" t="str">
        <f t="shared" si="2"/>
        <v>Baird's Beaked Whale - California-Oregon-Washington</v>
      </c>
      <c r="F6" t="str">
        <f t="shared" si="3"/>
        <v>UPDATE CCD_TGT_SPP_MMPA SET APP_SHOW_OPT_YN = 'Y' where TGT_SPP_MMPA_NAME = 'Baird''s Beaked Whale - California-Oregon-Washington';</v>
      </c>
      <c r="S6">
        <v>914</v>
      </c>
      <c r="T6" t="s">
        <v>849</v>
      </c>
      <c r="U6">
        <v>574</v>
      </c>
    </row>
    <row r="7" spans="1:21" x14ac:dyDescent="0.25">
      <c r="A7">
        <v>581</v>
      </c>
      <c r="B7" t="s">
        <v>842</v>
      </c>
      <c r="C7" t="str">
        <f t="shared" si="0"/>
        <v>N</v>
      </c>
      <c r="D7" t="str">
        <f t="shared" si="1"/>
        <v>INSERT INTO CCD_TGT_SPP_MMPA (TGT_SPP_MMPA_NAME, FINSS_ID, APP_SHOW_OPT_YN) VALUES ('Bearded Seal - Alaska', 581, 'N');</v>
      </c>
      <c r="E7" t="e">
        <f t="shared" si="2"/>
        <v>#N/A</v>
      </c>
      <c r="F7" t="str">
        <f t="shared" si="3"/>
        <v>UPDATE CCD_TGT_SPP_MMPA SET APP_SHOW_OPT_YN = 'N' where TGT_SPP_MMPA_NAME = 'Bearded Seal - Alaska';</v>
      </c>
      <c r="S7">
        <v>916</v>
      </c>
      <c r="T7" t="s">
        <v>851</v>
      </c>
      <c r="U7">
        <v>672</v>
      </c>
    </row>
    <row r="8" spans="1:21" x14ac:dyDescent="0.25">
      <c r="A8">
        <v>669</v>
      </c>
      <c r="B8" t="s">
        <v>843</v>
      </c>
      <c r="C8" t="str">
        <f t="shared" si="0"/>
        <v>N</v>
      </c>
      <c r="D8" t="str">
        <f t="shared" si="1"/>
        <v>INSERT INTO CCD_TGT_SPP_MMPA (TGT_SPP_MMPA_NAME, FINSS_ID, APP_SHOW_OPT_YN) VALUES ('Beluga Whale - Beaufort Sea', 669, 'N');</v>
      </c>
      <c r="E8" t="e">
        <f t="shared" si="2"/>
        <v>#N/A</v>
      </c>
      <c r="F8" t="str">
        <f t="shared" si="3"/>
        <v>UPDATE CCD_TGT_SPP_MMPA SET APP_SHOW_OPT_YN = 'N' where TGT_SPP_MMPA_NAME = 'Beluga Whale - Beaufort Sea';</v>
      </c>
      <c r="S8">
        <v>922</v>
      </c>
      <c r="T8" t="s">
        <v>857</v>
      </c>
      <c r="U8">
        <v>588</v>
      </c>
    </row>
    <row r="9" spans="1:21" x14ac:dyDescent="0.25">
      <c r="A9">
        <v>582</v>
      </c>
      <c r="B9" t="s">
        <v>844</v>
      </c>
      <c r="C9" t="str">
        <f t="shared" si="0"/>
        <v>Y</v>
      </c>
      <c r="D9" t="str">
        <f t="shared" si="1"/>
        <v>INSERT INTO CCD_TGT_SPP_MMPA (TGT_SPP_MMPA_NAME, FINSS_ID, APP_SHOW_OPT_YN) VALUES ('Beluga Whale - Bristol Bay', 582, 'Y');</v>
      </c>
      <c r="E9" t="str">
        <f t="shared" si="2"/>
        <v>Beluga Whale - Bristol Bay</v>
      </c>
      <c r="F9" t="str">
        <f t="shared" si="3"/>
        <v>UPDATE CCD_TGT_SPP_MMPA SET APP_SHOW_OPT_YN = 'Y' where TGT_SPP_MMPA_NAME = 'Beluga Whale - Bristol Bay';</v>
      </c>
      <c r="S9">
        <v>929</v>
      </c>
      <c r="T9" t="s">
        <v>864</v>
      </c>
      <c r="U9">
        <v>678</v>
      </c>
    </row>
    <row r="10" spans="1:21" x14ac:dyDescent="0.25">
      <c r="A10">
        <v>670</v>
      </c>
      <c r="B10" t="s">
        <v>435</v>
      </c>
      <c r="C10" t="str">
        <f t="shared" si="0"/>
        <v>N</v>
      </c>
      <c r="D10" t="str">
        <f t="shared" si="1"/>
        <v>INSERT INTO CCD_TGT_SPP_MMPA (TGT_SPP_MMPA_NAME, FINSS_ID, APP_SHOW_OPT_YN) VALUES ('Beluga Whale - Cook Inlet', 670, 'N');</v>
      </c>
      <c r="E10" t="e">
        <f t="shared" si="2"/>
        <v>#N/A</v>
      </c>
      <c r="F10" t="str">
        <f t="shared" si="3"/>
        <v>UPDATE CCD_TGT_SPP_MMPA SET APP_SHOW_OPT_YN = 'N' where TGT_SPP_MMPA_NAME = 'Beluga Whale - Cook Inlet';</v>
      </c>
      <c r="S10">
        <v>930</v>
      </c>
      <c r="T10" t="s">
        <v>865</v>
      </c>
      <c r="U10">
        <v>592</v>
      </c>
    </row>
    <row r="11" spans="1:21" x14ac:dyDescent="0.25">
      <c r="A11">
        <v>583</v>
      </c>
      <c r="B11" t="s">
        <v>845</v>
      </c>
      <c r="C11" t="str">
        <f t="shared" si="0"/>
        <v>N</v>
      </c>
      <c r="D11" t="str">
        <f t="shared" si="1"/>
        <v>INSERT INTO CCD_TGT_SPP_MMPA (TGT_SPP_MMPA_NAME, FINSS_ID, APP_SHOW_OPT_YN) VALUES ('Beluga Whale - Eastern Bering Sea', 583, 'N');</v>
      </c>
      <c r="E11" t="e">
        <f t="shared" si="2"/>
        <v>#N/A</v>
      </c>
      <c r="F11" t="str">
        <f t="shared" si="3"/>
        <v>UPDATE CCD_TGT_SPP_MMPA SET APP_SHOW_OPT_YN = 'N' where TGT_SPP_MMPA_NAME = 'Beluga Whale - Eastern Bering Sea';</v>
      </c>
      <c r="S11">
        <v>938</v>
      </c>
      <c r="T11" t="s">
        <v>873</v>
      </c>
      <c r="U11">
        <v>663</v>
      </c>
    </row>
    <row r="12" spans="1:21" x14ac:dyDescent="0.25">
      <c r="A12">
        <v>671</v>
      </c>
      <c r="B12" t="s">
        <v>846</v>
      </c>
      <c r="C12" t="str">
        <f t="shared" si="0"/>
        <v>N</v>
      </c>
      <c r="D12" t="str">
        <f t="shared" si="1"/>
        <v>INSERT INTO CCD_TGT_SPP_MMPA (TGT_SPP_MMPA_NAME, FINSS_ID, APP_SHOW_OPT_YN) VALUES ('Beluga Whale - Eastern Chukchi Sea', 671, 'N');</v>
      </c>
      <c r="E12" t="e">
        <f t="shared" si="2"/>
        <v>#N/A</v>
      </c>
      <c r="F12" t="str">
        <f t="shared" si="3"/>
        <v>UPDATE CCD_TGT_SPP_MMPA SET APP_SHOW_OPT_YN = 'N' where TGT_SPP_MMPA_NAME = 'Beluga Whale - Eastern Chukchi Sea';</v>
      </c>
      <c r="S12">
        <v>940</v>
      </c>
      <c r="T12" t="s">
        <v>875</v>
      </c>
      <c r="U12">
        <v>664</v>
      </c>
    </row>
    <row r="13" spans="1:21" x14ac:dyDescent="0.25">
      <c r="A13">
        <v>573</v>
      </c>
      <c r="B13" t="s">
        <v>847</v>
      </c>
      <c r="C13" t="str">
        <f t="shared" si="0"/>
        <v>Y</v>
      </c>
      <c r="D13" t="str">
        <f t="shared" si="1"/>
        <v>INSERT INTO CCD_TGT_SPP_MMPA (TGT_SPP_MMPA_NAME, FINSS_ID, APP_SHOW_OPT_YN) VALUES ('Blainville''s Beaked Whale - Hawaii', 573, 'Y');</v>
      </c>
      <c r="E13" t="str">
        <f t="shared" si="2"/>
        <v>Blainville's Beaked Whale - Hawaii</v>
      </c>
      <c r="F13" t="str">
        <f t="shared" si="3"/>
        <v>UPDATE CCD_TGT_SPP_MMPA SET APP_SHOW_OPT_YN = 'Y' where TGT_SPP_MMPA_NAME = 'Blainville''s Beaked Whale - Hawaii';</v>
      </c>
      <c r="S13">
        <v>944</v>
      </c>
      <c r="T13" t="s">
        <v>879</v>
      </c>
      <c r="U13">
        <v>684</v>
      </c>
    </row>
    <row r="14" spans="1:21" x14ac:dyDescent="0.25">
      <c r="A14">
        <v>661</v>
      </c>
      <c r="B14" t="s">
        <v>848</v>
      </c>
      <c r="C14" t="str">
        <f t="shared" si="0"/>
        <v>N</v>
      </c>
      <c r="D14" t="str">
        <f t="shared" si="1"/>
        <v>INSERT INTO CCD_TGT_SPP_MMPA (TGT_SPP_MMPA_NAME, FINSS_ID, APP_SHOW_OPT_YN) VALUES ('Blainville''s Beaked Whale - Northern Gulf of Mexico', 661, 'N');</v>
      </c>
      <c r="E14" t="e">
        <f t="shared" si="2"/>
        <v>#N/A</v>
      </c>
      <c r="F14" t="str">
        <f t="shared" si="3"/>
        <v>UPDATE CCD_TGT_SPP_MMPA SET APP_SHOW_OPT_YN = 'N' where TGT_SPP_MMPA_NAME = 'Blainville''s Beaked Whale - Northern Gulf of Mexico';</v>
      </c>
      <c r="S14">
        <v>947</v>
      </c>
      <c r="T14" t="s">
        <v>882</v>
      </c>
      <c r="U14">
        <v>599</v>
      </c>
    </row>
    <row r="15" spans="1:21" x14ac:dyDescent="0.25">
      <c r="A15">
        <v>574</v>
      </c>
      <c r="B15" t="s">
        <v>849</v>
      </c>
      <c r="C15" t="str">
        <f t="shared" si="0"/>
        <v>Y</v>
      </c>
      <c r="D15" t="str">
        <f t="shared" si="1"/>
        <v>INSERT INTO CCD_TGT_SPP_MMPA (TGT_SPP_MMPA_NAME, FINSS_ID, APP_SHOW_OPT_YN) VALUES ('Blainville''s Beaked Whale - Western North Atlantic', 574, 'Y');</v>
      </c>
      <c r="E15" t="str">
        <f t="shared" si="2"/>
        <v>Blainville's Beaked Whale - Western North Atlantic</v>
      </c>
      <c r="F15" t="str">
        <f t="shared" si="3"/>
        <v>UPDATE CCD_TGT_SPP_MMPA SET APP_SHOW_OPT_YN = 'Y' where TGT_SPP_MMPA_NAME = 'Blainville''s Beaked Whale - Western North Atlantic';</v>
      </c>
      <c r="S15">
        <v>950</v>
      </c>
      <c r="T15" t="s">
        <v>885</v>
      </c>
      <c r="U15">
        <v>687</v>
      </c>
    </row>
    <row r="16" spans="1:21" x14ac:dyDescent="0.25">
      <c r="A16">
        <v>584</v>
      </c>
      <c r="B16" t="s">
        <v>850</v>
      </c>
      <c r="C16" t="str">
        <f t="shared" si="0"/>
        <v>N</v>
      </c>
      <c r="D16" t="str">
        <f t="shared" si="1"/>
        <v>INSERT INTO CCD_TGT_SPP_MMPA (TGT_SPP_MMPA_NAME, FINSS_ID, APP_SHOW_OPT_YN) VALUES ('Blue whale - Eastern North Pacific, formerly California/Mexico', 584, 'N');</v>
      </c>
      <c r="E16" t="e">
        <f t="shared" si="2"/>
        <v>#N/A</v>
      </c>
      <c r="F16" t="str">
        <f t="shared" si="3"/>
        <v>UPDATE CCD_TGT_SPP_MMPA SET APP_SHOW_OPT_YN = 'N' where TGT_SPP_MMPA_NAME = 'Blue whale - Eastern North Pacific, formerly California/Mexico';</v>
      </c>
      <c r="S16">
        <v>953</v>
      </c>
      <c r="T16" t="s">
        <v>888</v>
      </c>
      <c r="U16">
        <v>689</v>
      </c>
    </row>
    <row r="17" spans="1:21" x14ac:dyDescent="0.25">
      <c r="A17">
        <v>672</v>
      </c>
      <c r="B17" t="s">
        <v>851</v>
      </c>
      <c r="C17" t="str">
        <f t="shared" si="0"/>
        <v>Y</v>
      </c>
      <c r="D17" t="str">
        <f t="shared" si="1"/>
        <v>INSERT INTO CCD_TGT_SPP_MMPA (TGT_SPP_MMPA_NAME, FINSS_ID, APP_SHOW_OPT_YN) VALUES ('Blue whale - Western North Pacific, formerly Hawaii', 672, 'Y');</v>
      </c>
      <c r="E17" t="str">
        <f t="shared" si="2"/>
        <v>Blue whale - Western North Pacific, formerly Hawaii</v>
      </c>
      <c r="F17" t="str">
        <f t="shared" si="3"/>
        <v>UPDATE CCD_TGT_SPP_MMPA SET APP_SHOW_OPT_YN = 'Y' where TGT_SPP_MMPA_NAME = 'Blue whale - Western North Pacific, formerly Hawaii';</v>
      </c>
      <c r="S17">
        <v>980</v>
      </c>
      <c r="T17" t="s">
        <v>914</v>
      </c>
      <c r="U17">
        <v>702</v>
      </c>
    </row>
    <row r="18" spans="1:21" x14ac:dyDescent="0.25">
      <c r="A18">
        <v>585</v>
      </c>
      <c r="B18" t="s">
        <v>852</v>
      </c>
      <c r="C18" t="str">
        <f t="shared" si="0"/>
        <v>N</v>
      </c>
      <c r="D18" t="str">
        <f t="shared" si="1"/>
        <v>INSERT INTO CCD_TGT_SPP_MMPA (TGT_SPP_MMPA_NAME, FINSS_ID, APP_SHOW_OPT_YN) VALUES ('Bottlenose Dolphin - California Coastal', 585, 'N');</v>
      </c>
      <c r="E18" t="e">
        <f t="shared" si="2"/>
        <v>#N/A</v>
      </c>
      <c r="F18" t="str">
        <f t="shared" si="3"/>
        <v>UPDATE CCD_TGT_SPP_MMPA SET APP_SHOW_OPT_YN = 'N' where TGT_SPP_MMPA_NAME = 'Bottlenose Dolphin - California Coastal';</v>
      </c>
      <c r="S18">
        <v>982</v>
      </c>
      <c r="T18" t="s">
        <v>916</v>
      </c>
      <c r="U18">
        <v>703</v>
      </c>
    </row>
    <row r="19" spans="1:21" x14ac:dyDescent="0.25">
      <c r="A19">
        <v>673</v>
      </c>
      <c r="B19" t="s">
        <v>853</v>
      </c>
      <c r="C19" t="str">
        <f t="shared" si="0"/>
        <v>N</v>
      </c>
      <c r="D19" t="str">
        <f t="shared" si="1"/>
        <v>INSERT INTO CCD_TGT_SPP_MMPA (TGT_SPP_MMPA_NAME, FINSS_ID, APP_SHOW_OPT_YN) VALUES ('Bottlenose Dolphin - California-Oregon-Washington Offshore', 673, 'N');</v>
      </c>
      <c r="E19" t="e">
        <f t="shared" si="2"/>
        <v>#N/A</v>
      </c>
      <c r="F19" t="str">
        <f t="shared" si="3"/>
        <v>UPDATE CCD_TGT_SPP_MMPA SET APP_SHOW_OPT_YN = 'N' where TGT_SPP_MMPA_NAME = 'Bottlenose Dolphin - California-Oregon-Washington Offshore';</v>
      </c>
      <c r="S19">
        <v>993</v>
      </c>
      <c r="T19" t="s">
        <v>927</v>
      </c>
      <c r="U19">
        <v>621</v>
      </c>
    </row>
    <row r="20" spans="1:21" x14ac:dyDescent="0.25">
      <c r="A20">
        <v>586</v>
      </c>
      <c r="B20" t="s">
        <v>854</v>
      </c>
      <c r="C20" t="str">
        <f t="shared" si="0"/>
        <v>N</v>
      </c>
      <c r="D20" t="str">
        <f t="shared" si="1"/>
        <v>INSERT INTO CCD_TGT_SPP_MMPA (TGT_SPP_MMPA_NAME, FINSS_ID, APP_SHOW_OPT_YN) VALUES ('Bottlenose Dolphin - Eastern Gulf of Mexico Coastal', 586, 'N');</v>
      </c>
      <c r="E20" t="e">
        <f t="shared" si="2"/>
        <v>#N/A</v>
      </c>
      <c r="F20" t="str">
        <f t="shared" si="3"/>
        <v>UPDATE CCD_TGT_SPP_MMPA SET APP_SHOW_OPT_YN = 'N' where TGT_SPP_MMPA_NAME = 'Bottlenose Dolphin - Eastern Gulf of Mexico Coastal';</v>
      </c>
      <c r="S20">
        <v>998</v>
      </c>
      <c r="T20" t="s">
        <v>932</v>
      </c>
      <c r="U20">
        <v>634</v>
      </c>
    </row>
    <row r="21" spans="1:21" x14ac:dyDescent="0.25">
      <c r="A21">
        <v>674</v>
      </c>
      <c r="B21" t="s">
        <v>855</v>
      </c>
      <c r="C21" t="str">
        <f t="shared" si="0"/>
        <v>N</v>
      </c>
      <c r="D21" t="str">
        <f t="shared" si="1"/>
        <v>INSERT INTO CCD_TGT_SPP_MMPA (TGT_SPP_MMPA_NAME, FINSS_ID, APP_SHOW_OPT_YN) VALUES ('Bottlenose Dolphin - Gulf of Mexico Bay Sound and Estuarine', 674, 'N');</v>
      </c>
      <c r="E21" t="e">
        <f t="shared" si="2"/>
        <v>#N/A</v>
      </c>
      <c r="F21" t="str">
        <f t="shared" si="3"/>
        <v>UPDATE CCD_TGT_SPP_MMPA SET APP_SHOW_OPT_YN = 'N' where TGT_SPP_MMPA_NAME = 'Bottlenose Dolphin - Gulf of Mexico Bay Sound and Estuarine';</v>
      </c>
      <c r="S21">
        <v>999</v>
      </c>
      <c r="T21" t="s">
        <v>933</v>
      </c>
      <c r="U21">
        <v>578</v>
      </c>
    </row>
    <row r="22" spans="1:21" x14ac:dyDescent="0.25">
      <c r="A22">
        <v>587</v>
      </c>
      <c r="B22" t="s">
        <v>856</v>
      </c>
      <c r="C22" t="str">
        <f t="shared" si="0"/>
        <v>N</v>
      </c>
      <c r="D22" t="str">
        <f t="shared" si="1"/>
        <v>INSERT INTO CCD_TGT_SPP_MMPA (TGT_SPP_MMPA_NAME, FINSS_ID, APP_SHOW_OPT_YN) VALUES ('Bottlenose Dolphin - Gulf of Mexico Continental Shelf and Slope', 587, 'N');</v>
      </c>
      <c r="E22" t="e">
        <f t="shared" si="2"/>
        <v>#N/A</v>
      </c>
      <c r="F22" t="str">
        <f t="shared" si="3"/>
        <v>UPDATE CCD_TGT_SPP_MMPA SET APP_SHOW_OPT_YN = 'N' where TGT_SPP_MMPA_NAME = 'Bottlenose Dolphin - Gulf of Mexico Continental Shelf and Slope';</v>
      </c>
      <c r="S22">
        <v>1000</v>
      </c>
      <c r="T22" t="s">
        <v>934</v>
      </c>
      <c r="U22">
        <v>625</v>
      </c>
    </row>
    <row r="23" spans="1:21" x14ac:dyDescent="0.25">
      <c r="A23">
        <v>588</v>
      </c>
      <c r="B23" t="s">
        <v>857</v>
      </c>
      <c r="C23" t="str">
        <f t="shared" si="0"/>
        <v>Y</v>
      </c>
      <c r="D23" t="str">
        <f t="shared" si="1"/>
        <v>INSERT INTO CCD_TGT_SPP_MMPA (TGT_SPP_MMPA_NAME, FINSS_ID, APP_SHOW_OPT_YN) VALUES ('Bottlenose Dolphin - Hawaii', 588, 'Y');</v>
      </c>
      <c r="E23" t="str">
        <f t="shared" si="2"/>
        <v>Bottlenose Dolphin - Hawaii</v>
      </c>
      <c r="F23" t="str">
        <f t="shared" si="3"/>
        <v>UPDATE CCD_TGT_SPP_MMPA SET APP_SHOW_OPT_YN = 'Y' where TGT_SPP_MMPA_NAME = 'Bottlenose Dolphin - Hawaii';</v>
      </c>
      <c r="S23">
        <v>1008</v>
      </c>
      <c r="T23" t="s">
        <v>942</v>
      </c>
      <c r="U23">
        <v>631</v>
      </c>
    </row>
    <row r="24" spans="1:21" x14ac:dyDescent="0.25">
      <c r="A24">
        <v>675</v>
      </c>
      <c r="B24" t="s">
        <v>858</v>
      </c>
      <c r="C24" t="str">
        <f t="shared" si="0"/>
        <v>N</v>
      </c>
      <c r="D24" t="str">
        <f t="shared" si="1"/>
        <v>INSERT INTO CCD_TGT_SPP_MMPA (TGT_SPP_MMPA_NAME, FINSS_ID, APP_SHOW_OPT_YN) VALUES ('Bottlenose Dolphin - Northern Gulf of Mexico Coastal', 675, 'N');</v>
      </c>
      <c r="E24" t="e">
        <f t="shared" si="2"/>
        <v>#N/A</v>
      </c>
      <c r="F24" t="str">
        <f t="shared" si="3"/>
        <v>UPDATE CCD_TGT_SPP_MMPA SET APP_SHOW_OPT_YN = 'N' where TGT_SPP_MMPA_NAME = 'Bottlenose Dolphin - Northern Gulf of Mexico Coastal';</v>
      </c>
      <c r="S24">
        <v>1017</v>
      </c>
      <c r="T24" t="s">
        <v>951</v>
      </c>
      <c r="U24">
        <v>659</v>
      </c>
    </row>
    <row r="25" spans="1:21" x14ac:dyDescent="0.25">
      <c r="A25">
        <v>589</v>
      </c>
      <c r="B25" t="s">
        <v>859</v>
      </c>
      <c r="C25" t="str">
        <f t="shared" si="0"/>
        <v>N</v>
      </c>
      <c r="D25" t="str">
        <f t="shared" si="1"/>
        <v>INSERT INTO CCD_TGT_SPP_MMPA (TGT_SPP_MMPA_NAME, FINSS_ID, APP_SHOW_OPT_YN) VALUES ('Bottlenose Dolphin - Northern Gulf of Mexico Oceanic Stock, formerly Outer Continental Shelf', 589, 'N');</v>
      </c>
      <c r="E25" t="e">
        <f t="shared" si="2"/>
        <v>#N/A</v>
      </c>
      <c r="F25" t="str">
        <f t="shared" si="3"/>
        <v>UPDATE CCD_TGT_SPP_MMPA SET APP_SHOW_OPT_YN = 'N' where TGT_SPP_MMPA_NAME = 'Bottlenose Dolphin - Northern Gulf of Mexico Oceanic Stock, formerly Outer Continental Shelf';</v>
      </c>
      <c r="S25">
        <v>1018</v>
      </c>
      <c r="T25" t="s">
        <v>952</v>
      </c>
      <c r="U25">
        <v>728</v>
      </c>
    </row>
    <row r="26" spans="1:21" x14ac:dyDescent="0.25">
      <c r="A26">
        <v>676</v>
      </c>
      <c r="B26" t="s">
        <v>860</v>
      </c>
      <c r="C26" t="str">
        <f t="shared" si="0"/>
        <v>N</v>
      </c>
      <c r="D26" t="str">
        <f t="shared" si="1"/>
        <v>INSERT INTO CCD_TGT_SPP_MMPA (TGT_SPP_MMPA_NAME, FINSS_ID, APP_SHOW_OPT_YN) VALUES ('Bottlenose Dolphin - Western Gulf of Mexico Coastal', 676, 'N');</v>
      </c>
      <c r="E26" t="e">
        <f t="shared" si="2"/>
        <v>#N/A</v>
      </c>
      <c r="F26" t="str">
        <f t="shared" si="3"/>
        <v>UPDATE CCD_TGT_SPP_MMPA SET APP_SHOW_OPT_YN = 'N' where TGT_SPP_MMPA_NAME = 'Bottlenose Dolphin - Western Gulf of Mexico Coastal';</v>
      </c>
      <c r="S26">
        <v>1021</v>
      </c>
      <c r="T26" t="s">
        <v>955</v>
      </c>
      <c r="U26">
        <v>637</v>
      </c>
    </row>
    <row r="27" spans="1:21" x14ac:dyDescent="0.25">
      <c r="A27">
        <v>590</v>
      </c>
      <c r="B27" t="s">
        <v>861</v>
      </c>
      <c r="C27" t="str">
        <f t="shared" si="0"/>
        <v>N</v>
      </c>
      <c r="D27" t="str">
        <f t="shared" si="1"/>
        <v>INSERT INTO CCD_TGT_SPP_MMPA (TGT_SPP_MMPA_NAME, FINSS_ID, APP_SHOW_OPT_YN) VALUES ('Bottlenose Dolphin - Western North Atlantic Coastal', 590, 'N');</v>
      </c>
      <c r="E27" t="e">
        <f t="shared" si="2"/>
        <v>#N/A</v>
      </c>
      <c r="F27" t="str">
        <f t="shared" si="3"/>
        <v>UPDATE CCD_TGT_SPP_MMPA SET APP_SHOW_OPT_YN = 'N' where TGT_SPP_MMPA_NAME = 'Bottlenose Dolphin - Western North Atlantic Coastal';</v>
      </c>
      <c r="S27">
        <v>1025</v>
      </c>
      <c r="T27" t="s">
        <v>959</v>
      </c>
      <c r="U27">
        <v>639</v>
      </c>
    </row>
    <row r="28" spans="1:21" x14ac:dyDescent="0.25">
      <c r="A28">
        <v>677</v>
      </c>
      <c r="B28" t="s">
        <v>862</v>
      </c>
      <c r="C28" t="str">
        <f t="shared" si="0"/>
        <v>N</v>
      </c>
      <c r="D28" t="str">
        <f t="shared" si="1"/>
        <v>INSERT INTO CCD_TGT_SPP_MMPA (TGT_SPP_MMPA_NAME, FINSS_ID, APP_SHOW_OPT_YN) VALUES ('Bottlenose Dolphin - Western North Atlantic Offshore', 677, 'N');</v>
      </c>
      <c r="E28" t="e">
        <f t="shared" si="2"/>
        <v>#N/A</v>
      </c>
      <c r="F28" t="str">
        <f t="shared" si="3"/>
        <v>UPDATE CCD_TGT_SPP_MMPA SET APP_SHOW_OPT_YN = 'N' where TGT_SPP_MMPA_NAME = 'Bottlenose Dolphin - Western North Atlantic Offshore';</v>
      </c>
      <c r="S28">
        <v>1031</v>
      </c>
      <c r="T28" t="s">
        <v>965</v>
      </c>
      <c r="U28">
        <v>643</v>
      </c>
    </row>
    <row r="29" spans="1:21" x14ac:dyDescent="0.25">
      <c r="A29">
        <v>591</v>
      </c>
      <c r="B29" t="s">
        <v>863</v>
      </c>
      <c r="C29" t="str">
        <f t="shared" si="0"/>
        <v>N</v>
      </c>
      <c r="D29" t="str">
        <f t="shared" si="1"/>
        <v>INSERT INTO CCD_TGT_SPP_MMPA (TGT_SPP_MMPA_NAME, FINSS_ID, APP_SHOW_OPT_YN) VALUES ('Bowhead Whale - Western Arctic', 591, 'N');</v>
      </c>
      <c r="E29" t="e">
        <f t="shared" si="2"/>
        <v>#N/A</v>
      </c>
      <c r="F29" t="str">
        <f t="shared" si="3"/>
        <v>UPDATE CCD_TGT_SPP_MMPA SET APP_SHOW_OPT_YN = 'N' where TGT_SPP_MMPA_NAME = 'Bowhead Whale - Western Arctic';</v>
      </c>
      <c r="S29">
        <v>1034</v>
      </c>
      <c r="T29" t="s">
        <v>968</v>
      </c>
      <c r="U29">
        <v>720</v>
      </c>
    </row>
    <row r="30" spans="1:21" x14ac:dyDescent="0.25">
      <c r="A30">
        <v>678</v>
      </c>
      <c r="B30" t="s">
        <v>864</v>
      </c>
      <c r="C30" t="str">
        <f t="shared" si="0"/>
        <v>Y</v>
      </c>
      <c r="D30" t="str">
        <f t="shared" si="1"/>
        <v>INSERT INTO CCD_TGT_SPP_MMPA (TGT_SPP_MMPA_NAME, FINSS_ID, APP_SHOW_OPT_YN) VALUES ('Bryde''s Whale - Eastern Tropical Pacific', 678, 'Y');</v>
      </c>
      <c r="E30" t="str">
        <f t="shared" si="2"/>
        <v>Bryde's Whale - Eastern Tropical Pacific</v>
      </c>
      <c r="F30" t="str">
        <f t="shared" si="3"/>
        <v>UPDATE CCD_TGT_SPP_MMPA SET APP_SHOW_OPT_YN = 'Y' where TGT_SPP_MMPA_NAME = 'Bryde''s Whale - Eastern Tropical Pacific';</v>
      </c>
      <c r="S30">
        <v>1037</v>
      </c>
      <c r="T30" t="s">
        <v>971</v>
      </c>
      <c r="U30">
        <v>646</v>
      </c>
    </row>
    <row r="31" spans="1:21" x14ac:dyDescent="0.25">
      <c r="A31">
        <v>592</v>
      </c>
      <c r="B31" t="s">
        <v>865</v>
      </c>
      <c r="C31" t="str">
        <f t="shared" si="0"/>
        <v>Y</v>
      </c>
      <c r="D31" t="str">
        <f t="shared" si="1"/>
        <v>INSERT INTO CCD_TGT_SPP_MMPA (TGT_SPP_MMPA_NAME, FINSS_ID, APP_SHOW_OPT_YN) VALUES ('Bryde''s Whale - Hawaii', 592, 'Y');</v>
      </c>
      <c r="E31" t="str">
        <f t="shared" si="2"/>
        <v>Bryde's Whale - Hawaii</v>
      </c>
      <c r="F31" t="str">
        <f t="shared" si="3"/>
        <v>UPDATE CCD_TGT_SPP_MMPA SET APP_SHOW_OPT_YN = 'Y' where TGT_SPP_MMPA_NAME = 'Bryde''s Whale - Hawaii';</v>
      </c>
      <c r="S31">
        <v>1042</v>
      </c>
      <c r="T31" t="s">
        <v>976</v>
      </c>
      <c r="U31">
        <v>635</v>
      </c>
    </row>
    <row r="32" spans="1:21" x14ac:dyDescent="0.25">
      <c r="A32">
        <v>679</v>
      </c>
      <c r="B32" t="s">
        <v>866</v>
      </c>
      <c r="C32" t="str">
        <f t="shared" si="0"/>
        <v>N</v>
      </c>
      <c r="D32" t="str">
        <f t="shared" si="1"/>
        <v>INSERT INTO CCD_TGT_SPP_MMPA (TGT_SPP_MMPA_NAME, FINSS_ID, APP_SHOW_OPT_YN) VALUES ('Bryde''s Whale - Northern Gulf of Mexico', 679, 'N');</v>
      </c>
      <c r="E32" t="e">
        <f t="shared" si="2"/>
        <v>#N/A</v>
      </c>
      <c r="F32" t="str">
        <f t="shared" si="3"/>
        <v>UPDATE CCD_TGT_SPP_MMPA SET APP_SHOW_OPT_YN = 'N' where TGT_SPP_MMPA_NAME = 'Bryde''s Whale - Northern Gulf of Mexico';</v>
      </c>
      <c r="S32">
        <v>1044</v>
      </c>
      <c r="T32" t="s">
        <v>978</v>
      </c>
      <c r="U32">
        <v>636</v>
      </c>
    </row>
    <row r="33" spans="1:21" x14ac:dyDescent="0.25">
      <c r="A33">
        <v>593</v>
      </c>
      <c r="B33" t="s">
        <v>867</v>
      </c>
      <c r="C33" t="str">
        <f t="shared" si="0"/>
        <v>N</v>
      </c>
      <c r="D33" t="str">
        <f t="shared" si="1"/>
        <v>INSERT INTO CCD_TGT_SPP_MMPA (TGT_SPP_MMPA_NAME, FINSS_ID, APP_SHOW_OPT_YN) VALUES ('California Sea Lion - U.S.', 593, 'N');</v>
      </c>
      <c r="E33" t="e">
        <f t="shared" si="2"/>
        <v>#N/A</v>
      </c>
      <c r="F33" t="str">
        <f t="shared" si="3"/>
        <v>UPDATE CCD_TGT_SPP_MMPA SET APP_SHOW_OPT_YN = 'N' where TGT_SPP_MMPA_NAME = 'California Sea Lion - U.S.';</v>
      </c>
      <c r="S33">
        <v>1047</v>
      </c>
      <c r="T33" t="s">
        <v>981</v>
      </c>
      <c r="U33">
        <v>648</v>
      </c>
    </row>
    <row r="34" spans="1:21" x14ac:dyDescent="0.25">
      <c r="A34">
        <v>680</v>
      </c>
      <c r="B34" t="s">
        <v>868</v>
      </c>
      <c r="C34" t="str">
        <f t="shared" si="0"/>
        <v>N</v>
      </c>
      <c r="D34" t="str">
        <f t="shared" si="1"/>
        <v>INSERT INTO CCD_TGT_SPP_MMPA (TGT_SPP_MMPA_NAME, FINSS_ID, APP_SHOW_OPT_YN) VALUES ('Clymene Dolphin - Northern Gulf of Mexico', 680, 'N');</v>
      </c>
      <c r="E34" t="e">
        <f t="shared" si="2"/>
        <v>#N/A</v>
      </c>
      <c r="F34" t="str">
        <f t="shared" si="3"/>
        <v>UPDATE CCD_TGT_SPP_MMPA SET APP_SHOW_OPT_YN = 'N' where TGT_SPP_MMPA_NAME = 'Clymene Dolphin - Northern Gulf of Mexico';</v>
      </c>
      <c r="S34">
        <v>1051</v>
      </c>
      <c r="T34" t="s">
        <v>985</v>
      </c>
      <c r="U34">
        <v>650</v>
      </c>
    </row>
    <row r="35" spans="1:21" x14ac:dyDescent="0.25">
      <c r="A35">
        <v>594</v>
      </c>
      <c r="B35" t="s">
        <v>869</v>
      </c>
      <c r="C35" t="str">
        <f t="shared" si="0"/>
        <v>N</v>
      </c>
      <c r="D35" t="str">
        <f t="shared" si="1"/>
        <v>INSERT INTO CCD_TGT_SPP_MMPA (TGT_SPP_MMPA_NAME, FINSS_ID, APP_SHOW_OPT_YN) VALUES ('Clymene Dolphin - Western North Atlantic', 594, 'N');</v>
      </c>
      <c r="E35" t="e">
        <f t="shared" si="2"/>
        <v>#N/A</v>
      </c>
      <c r="F35" t="str">
        <f t="shared" si="3"/>
        <v>UPDATE CCD_TGT_SPP_MMPA SET APP_SHOW_OPT_YN = 'N' where TGT_SPP_MMPA_NAME = 'Clymene Dolphin - Western North Atlantic';</v>
      </c>
      <c r="S35">
        <v>1059</v>
      </c>
      <c r="T35" t="s">
        <v>991</v>
      </c>
      <c r="U35">
        <v>656</v>
      </c>
    </row>
    <row r="36" spans="1:21" x14ac:dyDescent="0.25">
      <c r="A36">
        <v>681</v>
      </c>
      <c r="B36" t="s">
        <v>870</v>
      </c>
      <c r="C36" t="str">
        <f t="shared" si="0"/>
        <v>N</v>
      </c>
      <c r="D36" t="str">
        <f t="shared" si="1"/>
        <v>INSERT INTO CCD_TGT_SPP_MMPA (TGT_SPP_MMPA_NAME, FINSS_ID, APP_SHOW_OPT_YN) VALUES ('Common Dolphin - Western North Atlantic', 681, 'N');</v>
      </c>
      <c r="E36" t="e">
        <f t="shared" si="2"/>
        <v>#N/A</v>
      </c>
      <c r="F36" t="str">
        <f t="shared" si="3"/>
        <v>UPDATE CCD_TGT_SPP_MMPA SET APP_SHOW_OPT_YN = 'N' where TGT_SPP_MMPA_NAME = 'Common Dolphin - Western North Atlantic';</v>
      </c>
    </row>
    <row r="37" spans="1:21" x14ac:dyDescent="0.25">
      <c r="A37">
        <v>662</v>
      </c>
      <c r="B37" t="s">
        <v>871</v>
      </c>
      <c r="C37" t="str">
        <f t="shared" si="0"/>
        <v>N</v>
      </c>
      <c r="D37" t="str">
        <f t="shared" si="1"/>
        <v>INSERT INTO CCD_TGT_SPP_MMPA (TGT_SPP_MMPA_NAME, FINSS_ID, APP_SHOW_OPT_YN) VALUES ('Cuvier''s Beaked Whale - Alaska', 662, 'N');</v>
      </c>
      <c r="E37" t="e">
        <f t="shared" si="2"/>
        <v>#N/A</v>
      </c>
      <c r="F37" t="str">
        <f t="shared" si="3"/>
        <v>UPDATE CCD_TGT_SPP_MMPA SET APP_SHOW_OPT_YN = 'N' where TGT_SPP_MMPA_NAME = 'Cuvier''s Beaked Whale - Alaska';</v>
      </c>
    </row>
    <row r="38" spans="1:21" x14ac:dyDescent="0.25">
      <c r="A38">
        <v>575</v>
      </c>
      <c r="B38" t="s">
        <v>872</v>
      </c>
      <c r="C38" t="str">
        <f t="shared" si="0"/>
        <v>N</v>
      </c>
      <c r="D38" t="str">
        <f t="shared" si="1"/>
        <v>INSERT INTO CCD_TGT_SPP_MMPA (TGT_SPP_MMPA_NAME, FINSS_ID, APP_SHOW_OPT_YN) VALUES ('Cuvier''s Beaked Whale - California-Oregon-Washington', 575, 'N');</v>
      </c>
      <c r="E38" t="e">
        <f t="shared" si="2"/>
        <v>#N/A</v>
      </c>
      <c r="F38" t="str">
        <f t="shared" si="3"/>
        <v>UPDATE CCD_TGT_SPP_MMPA SET APP_SHOW_OPT_YN = 'N' where TGT_SPP_MMPA_NAME = 'Cuvier''s Beaked Whale - California-Oregon-Washington';</v>
      </c>
    </row>
    <row r="39" spans="1:21" x14ac:dyDescent="0.25">
      <c r="A39">
        <v>663</v>
      </c>
      <c r="B39" t="s">
        <v>873</v>
      </c>
      <c r="C39" t="str">
        <f t="shared" si="0"/>
        <v>Y</v>
      </c>
      <c r="D39" t="str">
        <f t="shared" si="1"/>
        <v>INSERT INTO CCD_TGT_SPP_MMPA (TGT_SPP_MMPA_NAME, FINSS_ID, APP_SHOW_OPT_YN) VALUES ('Cuvier''s Beaked Whale - Hawaii', 663, 'Y');</v>
      </c>
      <c r="E39" t="str">
        <f t="shared" si="2"/>
        <v>Cuvier's Beaked Whale - Hawaii</v>
      </c>
      <c r="F39" t="str">
        <f t="shared" si="3"/>
        <v>UPDATE CCD_TGT_SPP_MMPA SET APP_SHOW_OPT_YN = 'Y' where TGT_SPP_MMPA_NAME = 'Cuvier''s Beaked Whale - Hawaii';</v>
      </c>
    </row>
    <row r="40" spans="1:21" x14ac:dyDescent="0.25">
      <c r="A40">
        <v>576</v>
      </c>
      <c r="B40" t="s">
        <v>874</v>
      </c>
      <c r="C40" t="str">
        <f t="shared" si="0"/>
        <v>N</v>
      </c>
      <c r="D40" t="str">
        <f t="shared" si="1"/>
        <v>INSERT INTO CCD_TGT_SPP_MMPA (TGT_SPP_MMPA_NAME, FINSS_ID, APP_SHOW_OPT_YN) VALUES ('Cuvier''s Beaked Whale - Northern Gulf of Mexico', 576, 'N');</v>
      </c>
      <c r="E40" t="e">
        <f t="shared" si="2"/>
        <v>#N/A</v>
      </c>
      <c r="F40" t="str">
        <f t="shared" si="3"/>
        <v>UPDATE CCD_TGT_SPP_MMPA SET APP_SHOW_OPT_YN = 'N' where TGT_SPP_MMPA_NAME = 'Cuvier''s Beaked Whale - Northern Gulf of Mexico';</v>
      </c>
    </row>
    <row r="41" spans="1:21" x14ac:dyDescent="0.25">
      <c r="A41">
        <v>664</v>
      </c>
      <c r="B41" t="s">
        <v>875</v>
      </c>
      <c r="C41" t="str">
        <f t="shared" si="0"/>
        <v>Y</v>
      </c>
      <c r="D41" t="str">
        <f t="shared" si="1"/>
        <v>INSERT INTO CCD_TGT_SPP_MMPA (TGT_SPP_MMPA_NAME, FINSS_ID, APP_SHOW_OPT_YN) VALUES ('Cuvier''s Beaked Whale - Western North Atlantic', 664, 'Y');</v>
      </c>
      <c r="E41" t="str">
        <f t="shared" si="2"/>
        <v>Cuvier's Beaked Whale - Western North Atlantic</v>
      </c>
      <c r="F41" t="str">
        <f t="shared" si="3"/>
        <v>UPDATE CCD_TGT_SPP_MMPA SET APP_SHOW_OPT_YN = 'Y' where TGT_SPP_MMPA_NAME = 'Cuvier''s Beaked Whale - Western North Atlantic';</v>
      </c>
    </row>
    <row r="42" spans="1:21" x14ac:dyDescent="0.25">
      <c r="A42">
        <v>596</v>
      </c>
      <c r="B42" t="s">
        <v>876</v>
      </c>
      <c r="C42" t="str">
        <f t="shared" si="0"/>
        <v>N</v>
      </c>
      <c r="D42" t="str">
        <f t="shared" si="1"/>
        <v>INSERT INTO CCD_TGT_SPP_MMPA (TGT_SPP_MMPA_NAME, FINSS_ID, APP_SHOW_OPT_YN) VALUES ('Dall''s Porpoise - Alaska', 596, 'N');</v>
      </c>
      <c r="E42" t="e">
        <f t="shared" si="2"/>
        <v>#N/A</v>
      </c>
      <c r="F42" t="str">
        <f t="shared" si="3"/>
        <v>UPDATE CCD_TGT_SPP_MMPA SET APP_SHOW_OPT_YN = 'N' where TGT_SPP_MMPA_NAME = 'Dall''s Porpoise - Alaska';</v>
      </c>
    </row>
    <row r="43" spans="1:21" x14ac:dyDescent="0.25">
      <c r="A43">
        <v>683</v>
      </c>
      <c r="B43" t="s">
        <v>877</v>
      </c>
      <c r="C43" t="str">
        <f t="shared" si="0"/>
        <v>N</v>
      </c>
      <c r="D43" t="str">
        <f t="shared" si="1"/>
        <v>INSERT INTO CCD_TGT_SPP_MMPA (TGT_SPP_MMPA_NAME, FINSS_ID, APP_SHOW_OPT_YN) VALUES ('Dall''s Porpoise - California-Oregon-Washington', 683, 'N');</v>
      </c>
      <c r="E43" t="e">
        <f t="shared" si="2"/>
        <v>#N/A</v>
      </c>
      <c r="F43" t="str">
        <f t="shared" si="3"/>
        <v>UPDATE CCD_TGT_SPP_MMPA SET APP_SHOW_OPT_YN = 'N' where TGT_SPP_MMPA_NAME = 'Dall''s Porpoise - California-Oregon-Washington';</v>
      </c>
    </row>
    <row r="44" spans="1:21" x14ac:dyDescent="0.25">
      <c r="A44">
        <v>597</v>
      </c>
      <c r="B44" t="s">
        <v>878</v>
      </c>
      <c r="C44" t="str">
        <f t="shared" si="0"/>
        <v>N</v>
      </c>
      <c r="D44" t="str">
        <f t="shared" si="1"/>
        <v>INSERT INTO CCD_TGT_SPP_MMPA (TGT_SPP_MMPA_NAME, FINSS_ID, APP_SHOW_OPT_YN) VALUES ('Dwarf Sperm Whale - California-Oregon-Washington', 597, 'N');</v>
      </c>
      <c r="E44" t="e">
        <f t="shared" si="2"/>
        <v>#N/A</v>
      </c>
      <c r="F44" t="str">
        <f t="shared" si="3"/>
        <v>UPDATE CCD_TGT_SPP_MMPA SET APP_SHOW_OPT_YN = 'N' where TGT_SPP_MMPA_NAME = 'Dwarf Sperm Whale - California-Oregon-Washington';</v>
      </c>
    </row>
    <row r="45" spans="1:21" x14ac:dyDescent="0.25">
      <c r="A45">
        <v>684</v>
      </c>
      <c r="B45" t="s">
        <v>879</v>
      </c>
      <c r="C45" t="str">
        <f t="shared" si="0"/>
        <v>Y</v>
      </c>
      <c r="D45" t="str">
        <f t="shared" si="1"/>
        <v>INSERT INTO CCD_TGT_SPP_MMPA (TGT_SPP_MMPA_NAME, FINSS_ID, APP_SHOW_OPT_YN) VALUES ('Dwarf Sperm Whale - Hawaii', 684, 'Y');</v>
      </c>
      <c r="E45" t="str">
        <f t="shared" si="2"/>
        <v>Dwarf Sperm Whale - Hawaii</v>
      </c>
      <c r="F45" t="str">
        <f t="shared" si="3"/>
        <v>UPDATE CCD_TGT_SPP_MMPA SET APP_SHOW_OPT_YN = 'Y' where TGT_SPP_MMPA_NAME = 'Dwarf Sperm Whale - Hawaii';</v>
      </c>
    </row>
    <row r="46" spans="1:21" x14ac:dyDescent="0.25">
      <c r="A46">
        <v>598</v>
      </c>
      <c r="B46" t="s">
        <v>880</v>
      </c>
      <c r="C46" t="str">
        <f t="shared" si="0"/>
        <v>N</v>
      </c>
      <c r="D46" t="str">
        <f t="shared" si="1"/>
        <v>INSERT INTO CCD_TGT_SPP_MMPA (TGT_SPP_MMPA_NAME, FINSS_ID, APP_SHOW_OPT_YN) VALUES ('Dwarf Sperm Whale - Northern Gulf of Mexico', 598, 'N');</v>
      </c>
      <c r="E46" t="e">
        <f t="shared" si="2"/>
        <v>#N/A</v>
      </c>
      <c r="F46" t="str">
        <f t="shared" si="3"/>
        <v>UPDATE CCD_TGT_SPP_MMPA SET APP_SHOW_OPT_YN = 'N' where TGT_SPP_MMPA_NAME = 'Dwarf Sperm Whale - Northern Gulf of Mexico';</v>
      </c>
    </row>
    <row r="47" spans="1:21" x14ac:dyDescent="0.25">
      <c r="A47">
        <v>685</v>
      </c>
      <c r="B47" t="s">
        <v>881</v>
      </c>
      <c r="C47" t="str">
        <f t="shared" si="0"/>
        <v>N</v>
      </c>
      <c r="D47" t="str">
        <f t="shared" si="1"/>
        <v>INSERT INTO CCD_TGT_SPP_MMPA (TGT_SPP_MMPA_NAME, FINSS_ID, APP_SHOW_OPT_YN) VALUES ('Dwarf Sperm Whale - Western North Atlantic', 685, 'N');</v>
      </c>
      <c r="E47" t="e">
        <f t="shared" si="2"/>
        <v>#N/A</v>
      </c>
      <c r="F47" t="str">
        <f t="shared" si="3"/>
        <v>UPDATE CCD_TGT_SPP_MMPA SET APP_SHOW_OPT_YN = 'N' where TGT_SPP_MMPA_NAME = 'Dwarf Sperm Whale - Western North Atlantic';</v>
      </c>
    </row>
    <row r="48" spans="1:21" x14ac:dyDescent="0.25">
      <c r="A48">
        <v>599</v>
      </c>
      <c r="B48" t="s">
        <v>882</v>
      </c>
      <c r="C48" t="str">
        <f t="shared" si="0"/>
        <v>Y</v>
      </c>
      <c r="D48" t="str">
        <f t="shared" si="1"/>
        <v>INSERT INTO CCD_TGT_SPP_MMPA (TGT_SPP_MMPA_NAME, FINSS_ID, APP_SHOW_OPT_YN) VALUES ('False Killer Whale - Hawaii', 599, 'Y');</v>
      </c>
      <c r="E48" t="str">
        <f t="shared" si="2"/>
        <v>False Killer Whale - Hawaii</v>
      </c>
      <c r="F48" t="str">
        <f t="shared" si="3"/>
        <v>UPDATE CCD_TGT_SPP_MMPA SET APP_SHOW_OPT_YN = 'Y' where TGT_SPP_MMPA_NAME = 'False Killer Whale - Hawaii';</v>
      </c>
    </row>
    <row r="49" spans="1:6" x14ac:dyDescent="0.25">
      <c r="A49">
        <v>686</v>
      </c>
      <c r="B49" t="s">
        <v>883</v>
      </c>
      <c r="C49" t="str">
        <f t="shared" si="0"/>
        <v>N</v>
      </c>
      <c r="D49" t="str">
        <f t="shared" si="1"/>
        <v>INSERT INTO CCD_TGT_SPP_MMPA (TGT_SPP_MMPA_NAME, FINSS_ID, APP_SHOW_OPT_YN) VALUES ('False Killer Whale - Northern Gulf of Mexico', 686, 'N');</v>
      </c>
      <c r="E49" t="e">
        <f t="shared" si="2"/>
        <v>#N/A</v>
      </c>
      <c r="F49" t="str">
        <f t="shared" si="3"/>
        <v>UPDATE CCD_TGT_SPP_MMPA SET APP_SHOW_OPT_YN = 'N' where TGT_SPP_MMPA_NAME = 'False Killer Whale - Northern Gulf of Mexico';</v>
      </c>
    </row>
    <row r="50" spans="1:6" x14ac:dyDescent="0.25">
      <c r="A50">
        <v>600</v>
      </c>
      <c r="B50" t="s">
        <v>884</v>
      </c>
      <c r="C50" t="str">
        <f t="shared" si="0"/>
        <v>N</v>
      </c>
      <c r="D50" t="str">
        <f t="shared" si="1"/>
        <v>INSERT INTO CCD_TGT_SPP_MMPA (TGT_SPP_MMPA_NAME, FINSS_ID, APP_SHOW_OPT_YN) VALUES ('Fin Whale - California-Oregon-Washington', 600, 'N');</v>
      </c>
      <c r="E50" t="e">
        <f t="shared" si="2"/>
        <v>#N/A</v>
      </c>
      <c r="F50" t="str">
        <f t="shared" si="3"/>
        <v>UPDATE CCD_TGT_SPP_MMPA SET APP_SHOW_OPT_YN = 'N' where TGT_SPP_MMPA_NAME = 'Fin Whale - California-Oregon-Washington';</v>
      </c>
    </row>
    <row r="51" spans="1:6" x14ac:dyDescent="0.25">
      <c r="A51">
        <v>687</v>
      </c>
      <c r="B51" t="s">
        <v>885</v>
      </c>
      <c r="C51" t="str">
        <f t="shared" si="0"/>
        <v>Y</v>
      </c>
      <c r="D51" t="str">
        <f t="shared" si="1"/>
        <v>INSERT INTO CCD_TGT_SPP_MMPA (TGT_SPP_MMPA_NAME, FINSS_ID, APP_SHOW_OPT_YN) VALUES ('Fin Whale - Hawaii', 687, 'Y');</v>
      </c>
      <c r="E51" t="str">
        <f t="shared" si="2"/>
        <v>Fin Whale - Hawaii</v>
      </c>
      <c r="F51" t="str">
        <f t="shared" si="3"/>
        <v>UPDATE CCD_TGT_SPP_MMPA SET APP_SHOW_OPT_YN = 'Y' where TGT_SPP_MMPA_NAME = 'Fin Whale - Hawaii';</v>
      </c>
    </row>
    <row r="52" spans="1:6" x14ac:dyDescent="0.25">
      <c r="A52">
        <v>688</v>
      </c>
      <c r="B52" t="s">
        <v>886</v>
      </c>
      <c r="C52" t="str">
        <f t="shared" si="0"/>
        <v>N</v>
      </c>
      <c r="D52" t="str">
        <f t="shared" si="1"/>
        <v>INSERT INTO CCD_TGT_SPP_MMPA (TGT_SPP_MMPA_NAME, FINSS_ID, APP_SHOW_OPT_YN) VALUES ('Fin Whale - Northeast Pacific', 688, 'N');</v>
      </c>
      <c r="E52" t="e">
        <f t="shared" si="2"/>
        <v>#N/A</v>
      </c>
      <c r="F52" t="str">
        <f t="shared" si="3"/>
        <v>UPDATE CCD_TGT_SPP_MMPA SET APP_SHOW_OPT_YN = 'N' where TGT_SPP_MMPA_NAME = 'Fin Whale - Northeast Pacific';</v>
      </c>
    </row>
    <row r="53" spans="1:6" x14ac:dyDescent="0.25">
      <c r="A53">
        <v>601</v>
      </c>
      <c r="B53" t="s">
        <v>887</v>
      </c>
      <c r="C53" t="str">
        <f t="shared" si="0"/>
        <v>N</v>
      </c>
      <c r="D53" t="str">
        <f t="shared" si="1"/>
        <v>INSERT INTO CCD_TGT_SPP_MMPA (TGT_SPP_MMPA_NAME, FINSS_ID, APP_SHOW_OPT_YN) VALUES ('Fin Whale - Western North Atlantic', 601, 'N');</v>
      </c>
      <c r="E53" t="e">
        <f t="shared" si="2"/>
        <v>#N/A</v>
      </c>
      <c r="F53" t="str">
        <f t="shared" si="3"/>
        <v>UPDATE CCD_TGT_SPP_MMPA SET APP_SHOW_OPT_YN = 'N' where TGT_SPP_MMPA_NAME = 'Fin Whale - Western North Atlantic';</v>
      </c>
    </row>
    <row r="54" spans="1:6" x14ac:dyDescent="0.25">
      <c r="A54">
        <v>689</v>
      </c>
      <c r="B54" t="s">
        <v>888</v>
      </c>
      <c r="C54" t="str">
        <f t="shared" si="0"/>
        <v>Y</v>
      </c>
      <c r="D54" t="str">
        <f t="shared" si="1"/>
        <v>INSERT INTO CCD_TGT_SPP_MMPA (TGT_SPP_MMPA_NAME, FINSS_ID, APP_SHOW_OPT_YN) VALUES ('Fraser''s Dolphin - Hawaii', 689, 'Y');</v>
      </c>
      <c r="E54" t="str">
        <f t="shared" si="2"/>
        <v>Fraser's Dolphin - Hawaii</v>
      </c>
      <c r="F54" t="str">
        <f t="shared" si="3"/>
        <v>UPDATE CCD_TGT_SPP_MMPA SET APP_SHOW_OPT_YN = 'Y' where TGT_SPP_MMPA_NAME = 'Fraser''s Dolphin - Hawaii';</v>
      </c>
    </row>
    <row r="55" spans="1:6" x14ac:dyDescent="0.25">
      <c r="A55">
        <v>602</v>
      </c>
      <c r="B55" t="s">
        <v>889</v>
      </c>
      <c r="C55" t="str">
        <f t="shared" si="0"/>
        <v>N</v>
      </c>
      <c r="D55" t="str">
        <f t="shared" si="1"/>
        <v>INSERT INTO CCD_TGT_SPP_MMPA (TGT_SPP_MMPA_NAME, FINSS_ID, APP_SHOW_OPT_YN) VALUES ('Fraser''s Dolphin - Northern Gulf of Mexico', 602, 'N');</v>
      </c>
      <c r="E55" t="e">
        <f t="shared" si="2"/>
        <v>#N/A</v>
      </c>
      <c r="F55" t="str">
        <f t="shared" si="3"/>
        <v>UPDATE CCD_TGT_SPP_MMPA SET APP_SHOW_OPT_YN = 'N' where TGT_SPP_MMPA_NAME = 'Fraser''s Dolphin - Northern Gulf of Mexico';</v>
      </c>
    </row>
    <row r="56" spans="1:6" x14ac:dyDescent="0.25">
      <c r="A56">
        <v>690</v>
      </c>
      <c r="B56" t="s">
        <v>890</v>
      </c>
      <c r="C56" t="str">
        <f t="shared" si="0"/>
        <v>N</v>
      </c>
      <c r="D56" t="str">
        <f t="shared" si="1"/>
        <v>INSERT INTO CCD_TGT_SPP_MMPA (TGT_SPP_MMPA_NAME, FINSS_ID, APP_SHOW_OPT_YN) VALUES ('Fraser''s Dolphin - Western North Atlantic', 690, 'N');</v>
      </c>
      <c r="E56" t="e">
        <f t="shared" si="2"/>
        <v>#N/A</v>
      </c>
      <c r="F56" t="str">
        <f t="shared" si="3"/>
        <v>UPDATE CCD_TGT_SPP_MMPA SET APP_SHOW_OPT_YN = 'N' where TGT_SPP_MMPA_NAME = 'Fraser''s Dolphin - Western North Atlantic';</v>
      </c>
    </row>
    <row r="57" spans="1:6" x14ac:dyDescent="0.25">
      <c r="A57">
        <v>577</v>
      </c>
      <c r="B57" t="s">
        <v>891</v>
      </c>
      <c r="C57" t="str">
        <f t="shared" si="0"/>
        <v>N</v>
      </c>
      <c r="D57" t="str">
        <f t="shared" si="1"/>
        <v>INSERT INTO CCD_TGT_SPP_MMPA (TGT_SPP_MMPA_NAME, FINSS_ID, APP_SHOW_OPT_YN) VALUES ('Gervais'' Beaked Whale - Northern Gulf of Mexico', 577, 'N');</v>
      </c>
      <c r="E57" t="e">
        <f t="shared" si="2"/>
        <v>#N/A</v>
      </c>
      <c r="F57" t="str">
        <f t="shared" si="3"/>
        <v>UPDATE CCD_TGT_SPP_MMPA SET APP_SHOW_OPT_YN = 'N' where TGT_SPP_MMPA_NAME = 'Gervais'' Beaked Whale - Northern Gulf of Mexico';</v>
      </c>
    </row>
    <row r="58" spans="1:6" x14ac:dyDescent="0.25">
      <c r="A58">
        <v>665</v>
      </c>
      <c r="B58" t="s">
        <v>892</v>
      </c>
      <c r="C58" t="str">
        <f t="shared" si="0"/>
        <v>N</v>
      </c>
      <c r="D58" t="str">
        <f t="shared" si="1"/>
        <v>INSERT INTO CCD_TGT_SPP_MMPA (TGT_SPP_MMPA_NAME, FINSS_ID, APP_SHOW_OPT_YN) VALUES ('Gervais'' Beaked Whale - Western North Atlantic', 665, 'N');</v>
      </c>
      <c r="E58" t="e">
        <f t="shared" si="2"/>
        <v>#N/A</v>
      </c>
      <c r="F58" t="str">
        <f t="shared" si="3"/>
        <v>UPDATE CCD_TGT_SPP_MMPA SET APP_SHOW_OPT_YN = 'N' where TGT_SPP_MMPA_NAME = 'Gervais'' Beaked Whale - Western North Atlantic';</v>
      </c>
    </row>
    <row r="59" spans="1:6" x14ac:dyDescent="0.25">
      <c r="A59">
        <v>603</v>
      </c>
      <c r="B59" t="s">
        <v>893</v>
      </c>
      <c r="C59" t="str">
        <f t="shared" si="0"/>
        <v>N</v>
      </c>
      <c r="D59" t="str">
        <f t="shared" si="1"/>
        <v>INSERT INTO CCD_TGT_SPP_MMPA (TGT_SPP_MMPA_NAME, FINSS_ID, APP_SHOW_OPT_YN) VALUES ('Gray Seal - Western North Atlantic', 603, 'N');</v>
      </c>
      <c r="E59" t="e">
        <f t="shared" si="2"/>
        <v>#N/A</v>
      </c>
      <c r="F59" t="str">
        <f t="shared" si="3"/>
        <v>UPDATE CCD_TGT_SPP_MMPA SET APP_SHOW_OPT_YN = 'N' where TGT_SPP_MMPA_NAME = 'Gray Seal - Western North Atlantic';</v>
      </c>
    </row>
    <row r="60" spans="1:6" x14ac:dyDescent="0.25">
      <c r="A60">
        <v>691</v>
      </c>
      <c r="B60" t="s">
        <v>458</v>
      </c>
      <c r="C60" t="str">
        <f t="shared" si="0"/>
        <v>N</v>
      </c>
      <c r="D60" t="str">
        <f t="shared" si="1"/>
        <v>INSERT INTO CCD_TGT_SPP_MMPA (TGT_SPP_MMPA_NAME, FINSS_ID, APP_SHOW_OPT_YN) VALUES ('Gray Whale - Eastern North Pacific', 691, 'N');</v>
      </c>
      <c r="E60" t="e">
        <f t="shared" si="2"/>
        <v>#N/A</v>
      </c>
      <c r="F60" t="str">
        <f t="shared" si="3"/>
        <v>UPDATE CCD_TGT_SPP_MMPA SET APP_SHOW_OPT_YN = 'N' where TGT_SPP_MMPA_NAME = 'Gray Whale - Eastern North Pacific';</v>
      </c>
    </row>
    <row r="61" spans="1:6" x14ac:dyDescent="0.25">
      <c r="A61">
        <v>604</v>
      </c>
      <c r="B61" t="s">
        <v>894</v>
      </c>
      <c r="C61" t="str">
        <f t="shared" si="0"/>
        <v>N</v>
      </c>
      <c r="D61" t="str">
        <f t="shared" si="1"/>
        <v>INSERT INTO CCD_TGT_SPP_MMPA (TGT_SPP_MMPA_NAME, FINSS_ID, APP_SHOW_OPT_YN) VALUES ('Guadalupe Fur Seal - Mexico', 604, 'N');</v>
      </c>
      <c r="E61" t="e">
        <f t="shared" si="2"/>
        <v>#N/A</v>
      </c>
      <c r="F61" t="str">
        <f t="shared" si="3"/>
        <v>UPDATE CCD_TGT_SPP_MMPA SET APP_SHOW_OPT_YN = 'N' where TGT_SPP_MMPA_NAME = 'Guadalupe Fur Seal - Mexico';</v>
      </c>
    </row>
    <row r="62" spans="1:6" x14ac:dyDescent="0.25">
      <c r="A62">
        <v>692</v>
      </c>
      <c r="B62" t="s">
        <v>895</v>
      </c>
      <c r="C62" t="str">
        <f t="shared" si="0"/>
        <v>N</v>
      </c>
      <c r="D62" t="str">
        <f t="shared" si="1"/>
        <v>INSERT INTO CCD_TGT_SPP_MMPA (TGT_SPP_MMPA_NAME, FINSS_ID, APP_SHOW_OPT_YN) VALUES ('Harbor Porpoise - Bering Sea', 692, 'N');</v>
      </c>
      <c r="E62" t="e">
        <f t="shared" si="2"/>
        <v>#N/A</v>
      </c>
      <c r="F62" t="str">
        <f t="shared" si="3"/>
        <v>UPDATE CCD_TGT_SPP_MMPA SET APP_SHOW_OPT_YN = 'N' where TGT_SPP_MMPA_NAME = 'Harbor Porpoise - Bering Sea';</v>
      </c>
    </row>
    <row r="63" spans="1:6" x14ac:dyDescent="0.25">
      <c r="A63">
        <v>605</v>
      </c>
      <c r="B63" t="s">
        <v>896</v>
      </c>
      <c r="C63" t="str">
        <f t="shared" si="0"/>
        <v>N</v>
      </c>
      <c r="D63" t="str">
        <f t="shared" si="1"/>
        <v>INSERT INTO CCD_TGT_SPP_MMPA (TGT_SPP_MMPA_NAME, FINSS_ID, APP_SHOW_OPT_YN) VALUES ('Harbor Porpoise - Central California (split into Monterey Bay stock and Morro Bay stock in 2002)', 605, 'N');</v>
      </c>
      <c r="E63" t="e">
        <f t="shared" si="2"/>
        <v>#N/A</v>
      </c>
      <c r="F63" t="str">
        <f t="shared" si="3"/>
        <v>UPDATE CCD_TGT_SPP_MMPA SET APP_SHOW_OPT_YN = 'N' where TGT_SPP_MMPA_NAME = 'Harbor Porpoise - Central California (split into Monterey Bay stock and Morro Bay stock in 2002)';</v>
      </c>
    </row>
    <row r="64" spans="1:6" x14ac:dyDescent="0.25">
      <c r="A64">
        <v>693</v>
      </c>
      <c r="B64" t="s">
        <v>897</v>
      </c>
      <c r="C64" t="str">
        <f t="shared" si="0"/>
        <v>N</v>
      </c>
      <c r="D64" t="str">
        <f t="shared" si="1"/>
        <v>INSERT INTO CCD_TGT_SPP_MMPA (TGT_SPP_MMPA_NAME, FINSS_ID, APP_SHOW_OPT_YN) VALUES ('Harbor Porpoise - Gulf of Alaska', 693, 'N');</v>
      </c>
      <c r="E64" t="e">
        <f t="shared" si="2"/>
        <v>#N/A</v>
      </c>
      <c r="F64" t="str">
        <f t="shared" si="3"/>
        <v>UPDATE CCD_TGT_SPP_MMPA SET APP_SHOW_OPT_YN = 'N' where TGT_SPP_MMPA_NAME = 'Harbor Porpoise - Gulf of Alaska';</v>
      </c>
    </row>
    <row r="65" spans="1:6" x14ac:dyDescent="0.25">
      <c r="A65">
        <v>606</v>
      </c>
      <c r="B65" t="s">
        <v>898</v>
      </c>
      <c r="C65" t="str">
        <f t="shared" si="0"/>
        <v>N</v>
      </c>
      <c r="D65" t="str">
        <f t="shared" si="1"/>
        <v>INSERT INTO CCD_TGT_SPP_MMPA (TGT_SPP_MMPA_NAME, FINSS_ID, APP_SHOW_OPT_YN) VALUES ('Harbor Porpoise - Gulf of Maine-Bay of Fundy', 606, 'N');</v>
      </c>
      <c r="E65" t="e">
        <f t="shared" si="2"/>
        <v>#N/A</v>
      </c>
      <c r="F65" t="str">
        <f t="shared" si="3"/>
        <v>UPDATE CCD_TGT_SPP_MMPA SET APP_SHOW_OPT_YN = 'N' where TGT_SPP_MMPA_NAME = 'Harbor Porpoise - Gulf of Maine-Bay of Fundy';</v>
      </c>
    </row>
    <row r="66" spans="1:6" x14ac:dyDescent="0.25">
      <c r="A66">
        <v>694</v>
      </c>
      <c r="B66" t="s">
        <v>899</v>
      </c>
      <c r="C66" t="str">
        <f t="shared" si="0"/>
        <v>N</v>
      </c>
      <c r="D66" t="str">
        <f t="shared" si="1"/>
        <v>INSERT INTO CCD_TGT_SPP_MMPA (TGT_SPP_MMPA_NAME, FINSS_ID, APP_SHOW_OPT_YN) VALUES ('Harbor Porpoise - Inland WA', 694, 'N');</v>
      </c>
      <c r="E66" t="e">
        <f t="shared" si="2"/>
        <v>#N/A</v>
      </c>
      <c r="F66" t="str">
        <f t="shared" si="3"/>
        <v>UPDATE CCD_TGT_SPP_MMPA SET APP_SHOW_OPT_YN = 'N' where TGT_SPP_MMPA_NAME = 'Harbor Porpoise - Inland WA';</v>
      </c>
    </row>
    <row r="67" spans="1:6" x14ac:dyDescent="0.25">
      <c r="A67">
        <v>695</v>
      </c>
      <c r="B67" t="s">
        <v>900</v>
      </c>
      <c r="C67" t="str">
        <f t="shared" ref="C67:C130" si="4">IF(ISNA(E67), "N", "Y")</f>
        <v>N</v>
      </c>
      <c r="D67" t="str">
        <f t="shared" ref="D67:D130" si="5">CONCATENATE("INSERT INTO CCD_TGT_SPP_MMPA (TGT_SPP_MMPA_NAME, FINSS_ID, APP_SHOW_OPT_YN) VALUES ('", SUBSTITUTE(B67, "'", "''"), "', ", A67, ", '", C67, "');")</f>
        <v>INSERT INTO CCD_TGT_SPP_MMPA (TGT_SPP_MMPA_NAME, FINSS_ID, APP_SHOW_OPT_YN) VALUES ('Harbor Porpoise - Monterey Bay', 695, 'N');</v>
      </c>
      <c r="E67" t="e">
        <f t="shared" ref="E67:E130" si="6">VLOOKUP(B67, $T$2:$U$100, 1, FALSE)</f>
        <v>#N/A</v>
      </c>
      <c r="F67" t="str">
        <f t="shared" ref="F67:F130" si="7">CONCATENATE("UPDATE CCD_TGT_SPP_MMPA SET APP_SHOW_OPT_YN = '", C67, "' where TGT_SPP_MMPA_NAME = '", SUBSTITUTE(B67, "'", "''"), "';")</f>
        <v>UPDATE CCD_TGT_SPP_MMPA SET APP_SHOW_OPT_YN = 'N' where TGT_SPP_MMPA_NAME = 'Harbor Porpoise - Monterey Bay';</v>
      </c>
    </row>
    <row r="68" spans="1:6" x14ac:dyDescent="0.25">
      <c r="A68">
        <v>607</v>
      </c>
      <c r="B68" t="s">
        <v>901</v>
      </c>
      <c r="C68" t="str">
        <f t="shared" si="4"/>
        <v>N</v>
      </c>
      <c r="D68" t="str">
        <f t="shared" si="5"/>
        <v>INSERT INTO CCD_TGT_SPP_MMPA (TGT_SPP_MMPA_NAME, FINSS_ID, APP_SHOW_OPT_YN) VALUES ('Harbor Porpoise - Morro Bay', 607, 'N');</v>
      </c>
      <c r="E68" t="e">
        <f t="shared" si="6"/>
        <v>#N/A</v>
      </c>
      <c r="F68" t="str">
        <f t="shared" si="7"/>
        <v>UPDATE CCD_TGT_SPP_MMPA SET APP_SHOW_OPT_YN = 'N' where TGT_SPP_MMPA_NAME = 'Harbor Porpoise - Morro Bay';</v>
      </c>
    </row>
    <row r="69" spans="1:6" x14ac:dyDescent="0.25">
      <c r="A69">
        <v>696</v>
      </c>
      <c r="B69" t="s">
        <v>902</v>
      </c>
      <c r="C69" t="str">
        <f t="shared" si="4"/>
        <v>N</v>
      </c>
      <c r="D69" t="str">
        <f t="shared" si="5"/>
        <v>INSERT INTO CCD_TGT_SPP_MMPA (TGT_SPP_MMPA_NAME, FINSS_ID, APP_SHOW_OPT_YN) VALUES ('Harbor Porpoise - Northern California-Southern Oregon, formerly Northern California', 696, 'N');</v>
      </c>
      <c r="E69" t="e">
        <f t="shared" si="6"/>
        <v>#N/A</v>
      </c>
      <c r="F69" t="str">
        <f t="shared" si="7"/>
        <v>UPDATE CCD_TGT_SPP_MMPA SET APP_SHOW_OPT_YN = 'N' where TGT_SPP_MMPA_NAME = 'Harbor Porpoise - Northern California-Southern Oregon, formerly Northern California';</v>
      </c>
    </row>
    <row r="70" spans="1:6" x14ac:dyDescent="0.25">
      <c r="A70">
        <v>608</v>
      </c>
      <c r="B70" t="s">
        <v>903</v>
      </c>
      <c r="C70" t="str">
        <f t="shared" si="4"/>
        <v>N</v>
      </c>
      <c r="D70" t="str">
        <f t="shared" si="5"/>
        <v>INSERT INTO CCD_TGT_SPP_MMPA (TGT_SPP_MMPA_NAME, FINSS_ID, APP_SHOW_OPT_YN) VALUES ('Harbor Porpoise - Oregon-Washington Coastal', 608, 'N');</v>
      </c>
      <c r="E70" t="e">
        <f t="shared" si="6"/>
        <v>#N/A</v>
      </c>
      <c r="F70" t="str">
        <f t="shared" si="7"/>
        <v>UPDATE CCD_TGT_SPP_MMPA SET APP_SHOW_OPT_YN = 'N' where TGT_SPP_MMPA_NAME = 'Harbor Porpoise - Oregon-Washington Coastal';</v>
      </c>
    </row>
    <row r="71" spans="1:6" x14ac:dyDescent="0.25">
      <c r="A71">
        <v>609</v>
      </c>
      <c r="B71" t="s">
        <v>904</v>
      </c>
      <c r="C71" t="str">
        <f t="shared" si="4"/>
        <v>N</v>
      </c>
      <c r="D71" t="str">
        <f t="shared" si="5"/>
        <v>INSERT INTO CCD_TGT_SPP_MMPA (TGT_SPP_MMPA_NAME, FINSS_ID, APP_SHOW_OPT_YN) VALUES ('Harbor Porpoise - San Francisco-Russian River', 609, 'N');</v>
      </c>
      <c r="E71" t="e">
        <f t="shared" si="6"/>
        <v>#N/A</v>
      </c>
      <c r="F71" t="str">
        <f t="shared" si="7"/>
        <v>UPDATE CCD_TGT_SPP_MMPA SET APP_SHOW_OPT_YN = 'N' where TGT_SPP_MMPA_NAME = 'Harbor Porpoise - San Francisco-Russian River';</v>
      </c>
    </row>
    <row r="72" spans="1:6" x14ac:dyDescent="0.25">
      <c r="A72">
        <v>697</v>
      </c>
      <c r="B72" t="s">
        <v>905</v>
      </c>
      <c r="C72" t="str">
        <f t="shared" si="4"/>
        <v>N</v>
      </c>
      <c r="D72" t="str">
        <f t="shared" si="5"/>
        <v>INSERT INTO CCD_TGT_SPP_MMPA (TGT_SPP_MMPA_NAME, FINSS_ID, APP_SHOW_OPT_YN) VALUES ('Harbor Porpoise - Southeast Alaska', 697, 'N');</v>
      </c>
      <c r="E72" t="e">
        <f t="shared" si="6"/>
        <v>#N/A</v>
      </c>
      <c r="F72" t="str">
        <f t="shared" si="7"/>
        <v>UPDATE CCD_TGT_SPP_MMPA SET APP_SHOW_OPT_YN = 'N' where TGT_SPP_MMPA_NAME = 'Harbor Porpoise - Southeast Alaska';</v>
      </c>
    </row>
    <row r="73" spans="1:6" x14ac:dyDescent="0.25">
      <c r="A73">
        <v>610</v>
      </c>
      <c r="B73" t="s">
        <v>906</v>
      </c>
      <c r="C73" t="str">
        <f t="shared" si="4"/>
        <v>N</v>
      </c>
      <c r="D73" t="str">
        <f t="shared" si="5"/>
        <v>INSERT INTO CCD_TGT_SPP_MMPA (TGT_SPP_MMPA_NAME, FINSS_ID, APP_SHOW_OPT_YN) VALUES ('Harbor Seal - Bering Sea', 610, 'N');</v>
      </c>
      <c r="E73" t="e">
        <f t="shared" si="6"/>
        <v>#N/A</v>
      </c>
      <c r="F73" t="str">
        <f t="shared" si="7"/>
        <v>UPDATE CCD_TGT_SPP_MMPA SET APP_SHOW_OPT_YN = 'N' where TGT_SPP_MMPA_NAME = 'Harbor Seal - Bering Sea';</v>
      </c>
    </row>
    <row r="74" spans="1:6" x14ac:dyDescent="0.25">
      <c r="A74">
        <v>698</v>
      </c>
      <c r="B74" t="s">
        <v>907</v>
      </c>
      <c r="C74" t="str">
        <f t="shared" si="4"/>
        <v>N</v>
      </c>
      <c r="D74" t="str">
        <f t="shared" si="5"/>
        <v>INSERT INTO CCD_TGT_SPP_MMPA (TGT_SPP_MMPA_NAME, FINSS_ID, APP_SHOW_OPT_YN) VALUES ('Harbor Seal - California', 698, 'N');</v>
      </c>
      <c r="E74" t="e">
        <f t="shared" si="6"/>
        <v>#N/A</v>
      </c>
      <c r="F74" t="str">
        <f t="shared" si="7"/>
        <v>UPDATE CCD_TGT_SPP_MMPA SET APP_SHOW_OPT_YN = 'N' where TGT_SPP_MMPA_NAME = 'Harbor Seal - California';</v>
      </c>
    </row>
    <row r="75" spans="1:6" x14ac:dyDescent="0.25">
      <c r="A75">
        <v>699</v>
      </c>
      <c r="B75" t="s">
        <v>908</v>
      </c>
      <c r="C75" t="str">
        <f t="shared" si="4"/>
        <v>N</v>
      </c>
      <c r="D75" t="str">
        <f t="shared" si="5"/>
        <v>INSERT INTO CCD_TGT_SPP_MMPA (TGT_SPP_MMPA_NAME, FINSS_ID, APP_SHOW_OPT_YN) VALUES ('Harbor Seal - Gulf of Alaska', 699, 'N');</v>
      </c>
      <c r="E75" t="e">
        <f t="shared" si="6"/>
        <v>#N/A</v>
      </c>
      <c r="F75" t="str">
        <f t="shared" si="7"/>
        <v>UPDATE CCD_TGT_SPP_MMPA SET APP_SHOW_OPT_YN = 'N' where TGT_SPP_MMPA_NAME = 'Harbor Seal - Gulf of Alaska';</v>
      </c>
    </row>
    <row r="76" spans="1:6" x14ac:dyDescent="0.25">
      <c r="A76">
        <v>611</v>
      </c>
      <c r="B76" t="s">
        <v>909</v>
      </c>
      <c r="C76" t="str">
        <f t="shared" si="4"/>
        <v>N</v>
      </c>
      <c r="D76" t="str">
        <f t="shared" si="5"/>
        <v>INSERT INTO CCD_TGT_SPP_MMPA (TGT_SPP_MMPA_NAME, FINSS_ID, APP_SHOW_OPT_YN) VALUES ('Harbor Seal - Oregon-Washington Coastal', 611, 'N');</v>
      </c>
      <c r="E76" t="e">
        <f t="shared" si="6"/>
        <v>#N/A</v>
      </c>
      <c r="F76" t="str">
        <f t="shared" si="7"/>
        <v>UPDATE CCD_TGT_SPP_MMPA SET APP_SHOW_OPT_YN = 'N' where TGT_SPP_MMPA_NAME = 'Harbor Seal - Oregon-Washington Coastal';</v>
      </c>
    </row>
    <row r="77" spans="1:6" x14ac:dyDescent="0.25">
      <c r="A77">
        <v>700</v>
      </c>
      <c r="B77" t="s">
        <v>910</v>
      </c>
      <c r="C77" t="str">
        <f t="shared" si="4"/>
        <v>N</v>
      </c>
      <c r="D77" t="str">
        <f t="shared" si="5"/>
        <v>INSERT INTO CCD_TGT_SPP_MMPA (TGT_SPP_MMPA_NAME, FINSS_ID, APP_SHOW_OPT_YN) VALUES ('Harbor Seal - Southeast Alaska', 700, 'N');</v>
      </c>
      <c r="E77" t="e">
        <f t="shared" si="6"/>
        <v>#N/A</v>
      </c>
      <c r="F77" t="str">
        <f t="shared" si="7"/>
        <v>UPDATE CCD_TGT_SPP_MMPA SET APP_SHOW_OPT_YN = 'N' where TGT_SPP_MMPA_NAME = 'Harbor Seal - Southeast Alaska';</v>
      </c>
    </row>
    <row r="78" spans="1:6" x14ac:dyDescent="0.25">
      <c r="A78">
        <v>612</v>
      </c>
      <c r="B78" t="s">
        <v>911</v>
      </c>
      <c r="C78" t="str">
        <f t="shared" si="4"/>
        <v>N</v>
      </c>
      <c r="D78" t="str">
        <f t="shared" si="5"/>
        <v>INSERT INTO CCD_TGT_SPP_MMPA (TGT_SPP_MMPA_NAME, FINSS_ID, APP_SHOW_OPT_YN) VALUES ('Harbor Seal - Washington Inland', 612, 'N');</v>
      </c>
      <c r="E78" t="e">
        <f t="shared" si="6"/>
        <v>#N/A</v>
      </c>
      <c r="F78" t="str">
        <f t="shared" si="7"/>
        <v>UPDATE CCD_TGT_SPP_MMPA SET APP_SHOW_OPT_YN = 'N' where TGT_SPP_MMPA_NAME = 'Harbor Seal - Washington Inland';</v>
      </c>
    </row>
    <row r="79" spans="1:6" x14ac:dyDescent="0.25">
      <c r="A79">
        <v>701</v>
      </c>
      <c r="B79" t="s">
        <v>912</v>
      </c>
      <c r="C79" t="str">
        <f t="shared" si="4"/>
        <v>N</v>
      </c>
      <c r="D79" t="str">
        <f t="shared" si="5"/>
        <v>INSERT INTO CCD_TGT_SPP_MMPA (TGT_SPP_MMPA_NAME, FINSS_ID, APP_SHOW_OPT_YN) VALUES ('Harbor Seal - Western North Atlantic', 701, 'N');</v>
      </c>
      <c r="E79" t="e">
        <f t="shared" si="6"/>
        <v>#N/A</v>
      </c>
      <c r="F79" t="str">
        <f t="shared" si="7"/>
        <v>UPDATE CCD_TGT_SPP_MMPA SET APP_SHOW_OPT_YN = 'N' where TGT_SPP_MMPA_NAME = 'Harbor Seal - Western North Atlantic';</v>
      </c>
    </row>
    <row r="80" spans="1:6" x14ac:dyDescent="0.25">
      <c r="A80">
        <v>613</v>
      </c>
      <c r="B80" t="s">
        <v>913</v>
      </c>
      <c r="C80" t="str">
        <f t="shared" si="4"/>
        <v>N</v>
      </c>
      <c r="D80" t="str">
        <f t="shared" si="5"/>
        <v>INSERT INTO CCD_TGT_SPP_MMPA (TGT_SPP_MMPA_NAME, FINSS_ID, APP_SHOW_OPT_YN) VALUES ('Harp Seal - Western North Atlantic', 613, 'N');</v>
      </c>
      <c r="E80" t="e">
        <f t="shared" si="6"/>
        <v>#N/A</v>
      </c>
      <c r="F80" t="str">
        <f t="shared" si="7"/>
        <v>UPDATE CCD_TGT_SPP_MMPA SET APP_SHOW_OPT_YN = 'N' where TGT_SPP_MMPA_NAME = 'Harp Seal - Western North Atlantic';</v>
      </c>
    </row>
    <row r="81" spans="1:6" x14ac:dyDescent="0.25">
      <c r="A81">
        <v>702</v>
      </c>
      <c r="B81" t="s">
        <v>914</v>
      </c>
      <c r="C81" t="str">
        <f t="shared" si="4"/>
        <v>Y</v>
      </c>
      <c r="D81" t="str">
        <f t="shared" si="5"/>
        <v>INSERT INTO CCD_TGT_SPP_MMPA (TGT_SPP_MMPA_NAME, FINSS_ID, APP_SHOW_OPT_YN) VALUES ('Hawaiian Monk Seal - Hawaii', 702, 'Y');</v>
      </c>
      <c r="E81" t="str">
        <f t="shared" si="6"/>
        <v>Hawaiian Monk Seal - Hawaii</v>
      </c>
      <c r="F81" t="str">
        <f t="shared" si="7"/>
        <v>UPDATE CCD_TGT_SPP_MMPA SET APP_SHOW_OPT_YN = 'Y' where TGT_SPP_MMPA_NAME = 'Hawaiian Monk Seal - Hawaii';</v>
      </c>
    </row>
    <row r="82" spans="1:6" x14ac:dyDescent="0.25">
      <c r="A82">
        <v>614</v>
      </c>
      <c r="B82" t="s">
        <v>915</v>
      </c>
      <c r="C82" t="str">
        <f t="shared" si="4"/>
        <v>N</v>
      </c>
      <c r="D82" t="str">
        <f t="shared" si="5"/>
        <v>INSERT INTO CCD_TGT_SPP_MMPA (TGT_SPP_MMPA_NAME, FINSS_ID, APP_SHOW_OPT_YN) VALUES ('Hooded Seal - Western North Atlantic', 614, 'N');</v>
      </c>
      <c r="E82" t="e">
        <f t="shared" si="6"/>
        <v>#N/A</v>
      </c>
      <c r="F82" t="str">
        <f t="shared" si="7"/>
        <v>UPDATE CCD_TGT_SPP_MMPA SET APP_SHOW_OPT_YN = 'N' where TGT_SPP_MMPA_NAME = 'Hooded Seal - Western North Atlantic';</v>
      </c>
    </row>
    <row r="83" spans="1:6" x14ac:dyDescent="0.25">
      <c r="A83">
        <v>703</v>
      </c>
      <c r="B83" t="s">
        <v>916</v>
      </c>
      <c r="C83" t="str">
        <f t="shared" si="4"/>
        <v>Y</v>
      </c>
      <c r="D83" t="str">
        <f t="shared" si="5"/>
        <v>INSERT INTO CCD_TGT_SPP_MMPA (TGT_SPP_MMPA_NAME, FINSS_ID, APP_SHOW_OPT_YN) VALUES ('Humpback Whale - Central North Pacific', 703, 'Y');</v>
      </c>
      <c r="E83" t="str">
        <f t="shared" si="6"/>
        <v>Humpback Whale - Central North Pacific</v>
      </c>
      <c r="F83" t="str">
        <f t="shared" si="7"/>
        <v>UPDATE CCD_TGT_SPP_MMPA SET APP_SHOW_OPT_YN = 'Y' where TGT_SPP_MMPA_NAME = 'Humpback Whale - Central North Pacific';</v>
      </c>
    </row>
    <row r="84" spans="1:6" x14ac:dyDescent="0.25">
      <c r="A84">
        <v>615</v>
      </c>
      <c r="B84" t="s">
        <v>917</v>
      </c>
      <c r="C84" t="str">
        <f t="shared" si="4"/>
        <v>N</v>
      </c>
      <c r="D84" t="str">
        <f t="shared" si="5"/>
        <v>INSERT INTO CCD_TGT_SPP_MMPA (TGT_SPP_MMPA_NAME, FINSS_ID, APP_SHOW_OPT_YN) VALUES ('Humpback Whale - Eastern North Pacific, formerly California-Oregon-Washington-Mexico', 615, 'N');</v>
      </c>
      <c r="E84" t="e">
        <f t="shared" si="6"/>
        <v>#N/A</v>
      </c>
      <c r="F84" t="str">
        <f t="shared" si="7"/>
        <v>UPDATE CCD_TGT_SPP_MMPA SET APP_SHOW_OPT_YN = 'N' where TGT_SPP_MMPA_NAME = 'Humpback Whale - Eastern North Pacific, formerly California-Oregon-Washington-Mexico';</v>
      </c>
    </row>
    <row r="85" spans="1:6" x14ac:dyDescent="0.25">
      <c r="A85">
        <v>704</v>
      </c>
      <c r="B85" t="s">
        <v>918</v>
      </c>
      <c r="C85" t="str">
        <f t="shared" si="4"/>
        <v>N</v>
      </c>
      <c r="D85" t="str">
        <f t="shared" si="5"/>
        <v>INSERT INTO CCD_TGT_SPP_MMPA (TGT_SPP_MMPA_NAME, FINSS_ID, APP_SHOW_OPT_YN) VALUES ('Humpback Whale - Gulf of Maine, formerly Western North Atlantic', 704, 'N');</v>
      </c>
      <c r="E85" t="e">
        <f t="shared" si="6"/>
        <v>#N/A</v>
      </c>
      <c r="F85" t="str">
        <f t="shared" si="7"/>
        <v>UPDATE CCD_TGT_SPP_MMPA SET APP_SHOW_OPT_YN = 'N' where TGT_SPP_MMPA_NAME = 'Humpback Whale - Gulf of Maine, formerly Western North Atlantic';</v>
      </c>
    </row>
    <row r="86" spans="1:6" x14ac:dyDescent="0.25">
      <c r="A86">
        <v>616</v>
      </c>
      <c r="B86" t="s">
        <v>919</v>
      </c>
      <c r="C86" t="str">
        <f t="shared" si="4"/>
        <v>N</v>
      </c>
      <c r="D86" t="str">
        <f t="shared" si="5"/>
        <v>INSERT INTO CCD_TGT_SPP_MMPA (TGT_SPP_MMPA_NAME, FINSS_ID, APP_SHOW_OPT_YN) VALUES ('Humpback Whale - Western North Pacific', 616, 'N');</v>
      </c>
      <c r="E86" t="e">
        <f t="shared" si="6"/>
        <v>#N/A</v>
      </c>
      <c r="F86" t="str">
        <f t="shared" si="7"/>
        <v>UPDATE CCD_TGT_SPP_MMPA SET APP_SHOW_OPT_YN = 'N' where TGT_SPP_MMPA_NAME = 'Humpback Whale - Western North Pacific';</v>
      </c>
    </row>
    <row r="87" spans="1:6" x14ac:dyDescent="0.25">
      <c r="A87">
        <v>705</v>
      </c>
      <c r="B87" t="s">
        <v>920</v>
      </c>
      <c r="C87" t="str">
        <f t="shared" si="4"/>
        <v>N</v>
      </c>
      <c r="D87" t="str">
        <f t="shared" si="5"/>
        <v>INSERT INTO CCD_TGT_SPP_MMPA (TGT_SPP_MMPA_NAME, FINSS_ID, APP_SHOW_OPT_YN) VALUES ('Killer Whale - AT1 Transient', 705, 'N');</v>
      </c>
      <c r="E87" t="e">
        <f t="shared" si="6"/>
        <v>#N/A</v>
      </c>
      <c r="F87" t="str">
        <f t="shared" si="7"/>
        <v>UPDATE CCD_TGT_SPP_MMPA SET APP_SHOW_OPT_YN = 'N' where TGT_SPP_MMPA_NAME = 'Killer Whale - AT1 Transient';</v>
      </c>
    </row>
    <row r="88" spans="1:6" x14ac:dyDescent="0.25">
      <c r="A88">
        <v>617</v>
      </c>
      <c r="B88" t="s">
        <v>921</v>
      </c>
      <c r="C88" t="str">
        <f t="shared" si="4"/>
        <v>N</v>
      </c>
      <c r="D88" t="str">
        <f t="shared" si="5"/>
        <v>INSERT INTO CCD_TGT_SPP_MMPA (TGT_SPP_MMPA_NAME, FINSS_ID, APP_SHOW_OPT_YN) VALUES ('Killer Whale - Eastern North Pacific Alaska Resident', 617, 'N');</v>
      </c>
      <c r="E88" t="e">
        <f t="shared" si="6"/>
        <v>#N/A</v>
      </c>
      <c r="F88" t="str">
        <f t="shared" si="7"/>
        <v>UPDATE CCD_TGT_SPP_MMPA SET APP_SHOW_OPT_YN = 'N' where TGT_SPP_MMPA_NAME = 'Killer Whale - Eastern North Pacific Alaska Resident';</v>
      </c>
    </row>
    <row r="89" spans="1:6" x14ac:dyDescent="0.25">
      <c r="A89">
        <v>706</v>
      </c>
      <c r="B89" t="s">
        <v>922</v>
      </c>
      <c r="C89" t="str">
        <f t="shared" si="4"/>
        <v>N</v>
      </c>
      <c r="D89" t="str">
        <f t="shared" si="5"/>
        <v>INSERT INTO CCD_TGT_SPP_MMPA (TGT_SPP_MMPA_NAME, FINSS_ID, APP_SHOW_OPT_YN) VALUES ('Killer Whale - Eastern North Pacific Northern Resident', 706, 'N');</v>
      </c>
      <c r="E89" t="e">
        <f t="shared" si="6"/>
        <v>#N/A</v>
      </c>
      <c r="F89" t="str">
        <f t="shared" si="7"/>
        <v>UPDATE CCD_TGT_SPP_MMPA SET APP_SHOW_OPT_YN = 'N' where TGT_SPP_MMPA_NAME = 'Killer Whale - Eastern North Pacific Northern Resident';</v>
      </c>
    </row>
    <row r="90" spans="1:6" x14ac:dyDescent="0.25">
      <c r="A90">
        <v>618</v>
      </c>
      <c r="B90" t="s">
        <v>923</v>
      </c>
      <c r="C90" t="str">
        <f t="shared" si="4"/>
        <v>N</v>
      </c>
      <c r="D90" t="str">
        <f t="shared" si="5"/>
        <v>INSERT INTO CCD_TGT_SPP_MMPA (TGT_SPP_MMPA_NAME, FINSS_ID, APP_SHOW_OPT_YN) VALUES ('Killer Whale - Eastern North Pacific Offshore', 618, 'N');</v>
      </c>
      <c r="E90" t="e">
        <f t="shared" si="6"/>
        <v>#N/A</v>
      </c>
      <c r="F90" t="str">
        <f t="shared" si="7"/>
        <v>UPDATE CCD_TGT_SPP_MMPA SET APP_SHOW_OPT_YN = 'N' where TGT_SPP_MMPA_NAME = 'Killer Whale - Eastern North Pacific Offshore';</v>
      </c>
    </row>
    <row r="91" spans="1:6" x14ac:dyDescent="0.25">
      <c r="A91">
        <v>707</v>
      </c>
      <c r="B91" t="s">
        <v>924</v>
      </c>
      <c r="C91" t="str">
        <f t="shared" si="4"/>
        <v>N</v>
      </c>
      <c r="D91" t="str">
        <f t="shared" si="5"/>
        <v>INSERT INTO CCD_TGT_SPP_MMPA (TGT_SPP_MMPA_NAME, FINSS_ID, APP_SHOW_OPT_YN) VALUES ('Killer Whale - Eastern North Pacific Southern Resident', 707, 'N');</v>
      </c>
      <c r="E91" t="e">
        <f t="shared" si="6"/>
        <v>#N/A</v>
      </c>
      <c r="F91" t="str">
        <f t="shared" si="7"/>
        <v>UPDATE CCD_TGT_SPP_MMPA SET APP_SHOW_OPT_YN = 'N' where TGT_SPP_MMPA_NAME = 'Killer Whale - Eastern North Pacific Southern Resident';</v>
      </c>
    </row>
    <row r="92" spans="1:6" x14ac:dyDescent="0.25">
      <c r="A92">
        <v>619</v>
      </c>
      <c r="B92" t="s">
        <v>925</v>
      </c>
      <c r="C92" t="str">
        <f t="shared" si="4"/>
        <v>N</v>
      </c>
      <c r="D92" t="str">
        <f t="shared" si="5"/>
        <v>INSERT INTO CCD_TGT_SPP_MMPA (TGT_SPP_MMPA_NAME, FINSS_ID, APP_SHOW_OPT_YN) VALUES ('Killer Whale - Eastern North Pacific Transient', 619, 'N');</v>
      </c>
      <c r="E92" t="e">
        <f t="shared" si="6"/>
        <v>#N/A</v>
      </c>
      <c r="F92" t="str">
        <f t="shared" si="7"/>
        <v>UPDATE CCD_TGT_SPP_MMPA SET APP_SHOW_OPT_YN = 'N' where TGT_SPP_MMPA_NAME = 'Killer Whale - Eastern North Pacific Transient';</v>
      </c>
    </row>
    <row r="93" spans="1:6" x14ac:dyDescent="0.25">
      <c r="A93">
        <v>620</v>
      </c>
      <c r="B93" t="s">
        <v>926</v>
      </c>
      <c r="C93" t="str">
        <f t="shared" si="4"/>
        <v>N</v>
      </c>
      <c r="D93" t="str">
        <f t="shared" si="5"/>
        <v>INSERT INTO CCD_TGT_SPP_MMPA (TGT_SPP_MMPA_NAME, FINSS_ID, APP_SHOW_OPT_YN) VALUES ('Killer Whale - Gulf of Alaska, Aleutian Islands, and Bering Sea Transient', 620, 'N');</v>
      </c>
      <c r="E93" t="e">
        <f t="shared" si="6"/>
        <v>#N/A</v>
      </c>
      <c r="F93" t="str">
        <f t="shared" si="7"/>
        <v>UPDATE CCD_TGT_SPP_MMPA SET APP_SHOW_OPT_YN = 'N' where TGT_SPP_MMPA_NAME = 'Killer Whale - Gulf of Alaska, Aleutian Islands, and Bering Sea Transient';</v>
      </c>
    </row>
    <row r="94" spans="1:6" x14ac:dyDescent="0.25">
      <c r="A94">
        <v>621</v>
      </c>
      <c r="B94" t="s">
        <v>927</v>
      </c>
      <c r="C94" t="str">
        <f t="shared" si="4"/>
        <v>Y</v>
      </c>
      <c r="D94" t="str">
        <f t="shared" si="5"/>
        <v>INSERT INTO CCD_TGT_SPP_MMPA (TGT_SPP_MMPA_NAME, FINSS_ID, APP_SHOW_OPT_YN) VALUES ('Killer Whale - Hawaii', 621, 'Y');</v>
      </c>
      <c r="E94" t="str">
        <f t="shared" si="6"/>
        <v>Killer Whale - Hawaii</v>
      </c>
      <c r="F94" t="str">
        <f t="shared" si="7"/>
        <v>UPDATE CCD_TGT_SPP_MMPA SET APP_SHOW_OPT_YN = 'Y' where TGT_SPP_MMPA_NAME = 'Killer Whale - Hawaii';</v>
      </c>
    </row>
    <row r="95" spans="1:6" x14ac:dyDescent="0.25">
      <c r="A95">
        <v>622</v>
      </c>
      <c r="B95" t="s">
        <v>928</v>
      </c>
      <c r="C95" t="str">
        <f t="shared" si="4"/>
        <v>N</v>
      </c>
      <c r="D95" t="str">
        <f t="shared" si="5"/>
        <v>INSERT INTO CCD_TGT_SPP_MMPA (TGT_SPP_MMPA_NAME, FINSS_ID, APP_SHOW_OPT_YN) VALUES ('Killer Whale - Northern Gulf of Mexico', 622, 'N');</v>
      </c>
      <c r="E95" t="e">
        <f t="shared" si="6"/>
        <v>#N/A</v>
      </c>
      <c r="F95" t="str">
        <f t="shared" si="7"/>
        <v>UPDATE CCD_TGT_SPP_MMPA SET APP_SHOW_OPT_YN = 'N' where TGT_SPP_MMPA_NAME = 'Killer Whale - Northern Gulf of Mexico';</v>
      </c>
    </row>
    <row r="96" spans="1:6" x14ac:dyDescent="0.25">
      <c r="A96">
        <v>623</v>
      </c>
      <c r="B96" t="s">
        <v>929</v>
      </c>
      <c r="C96" t="str">
        <f t="shared" si="4"/>
        <v>N</v>
      </c>
      <c r="D96" t="str">
        <f t="shared" si="5"/>
        <v>INSERT INTO CCD_TGT_SPP_MMPA (TGT_SPP_MMPA_NAME, FINSS_ID, APP_SHOW_OPT_YN) VALUES ('Killer Whale - West Coast Transient', 623, 'N');</v>
      </c>
      <c r="E96" t="e">
        <f t="shared" si="6"/>
        <v>#N/A</v>
      </c>
      <c r="F96" t="str">
        <f t="shared" si="7"/>
        <v>UPDATE CCD_TGT_SPP_MMPA SET APP_SHOW_OPT_YN = 'N' where TGT_SPP_MMPA_NAME = 'Killer Whale - West Coast Transient';</v>
      </c>
    </row>
    <row r="97" spans="1:6" x14ac:dyDescent="0.25">
      <c r="A97">
        <v>624</v>
      </c>
      <c r="B97" t="s">
        <v>930</v>
      </c>
      <c r="C97" t="str">
        <f t="shared" si="4"/>
        <v>N</v>
      </c>
      <c r="D97" t="str">
        <f t="shared" si="5"/>
        <v>INSERT INTO CCD_TGT_SPP_MMPA (TGT_SPP_MMPA_NAME, FINSS_ID, APP_SHOW_OPT_YN) VALUES ('Killer Whale - Western North Atlantic', 624, 'N');</v>
      </c>
      <c r="E97" t="e">
        <f t="shared" si="6"/>
        <v>#N/A</v>
      </c>
      <c r="F97" t="str">
        <f t="shared" si="7"/>
        <v>UPDATE CCD_TGT_SPP_MMPA SET APP_SHOW_OPT_YN = 'N' where TGT_SPP_MMPA_NAME = 'Killer Whale - Western North Atlantic';</v>
      </c>
    </row>
    <row r="98" spans="1:6" x14ac:dyDescent="0.25">
      <c r="A98">
        <v>595</v>
      </c>
      <c r="B98" t="s">
        <v>931</v>
      </c>
      <c r="C98" t="str">
        <f t="shared" si="4"/>
        <v>N</v>
      </c>
      <c r="D98" t="str">
        <f t="shared" si="5"/>
        <v>INSERT INTO CCD_TGT_SPP_MMPA (TGT_SPP_MMPA_NAME, FINSS_ID, APP_SHOW_OPT_YN) VALUES ('Long-Beaked Common Dolphin - California', 595, 'N');</v>
      </c>
      <c r="E98" t="e">
        <f t="shared" si="6"/>
        <v>#N/A</v>
      </c>
      <c r="F98" t="str">
        <f t="shared" si="7"/>
        <v>UPDATE CCD_TGT_SPP_MMPA SET APP_SHOW_OPT_YN = 'N' where TGT_SPP_MMPA_NAME = 'Long-Beaked Common Dolphin - California';</v>
      </c>
    </row>
    <row r="99" spans="1:6" x14ac:dyDescent="0.25">
      <c r="A99">
        <v>634</v>
      </c>
      <c r="B99" t="s">
        <v>932</v>
      </c>
      <c r="C99" t="str">
        <f t="shared" si="4"/>
        <v>Y</v>
      </c>
      <c r="D99" t="str">
        <f t="shared" si="5"/>
        <v>INSERT INTO CCD_TGT_SPP_MMPA (TGT_SPP_MMPA_NAME, FINSS_ID, APP_SHOW_OPT_YN) VALUES ('Long-Finned Pilot Whale - Western North Atlantic', 634, 'Y');</v>
      </c>
      <c r="E99" t="str">
        <f t="shared" si="6"/>
        <v>Long-Finned Pilot Whale - Western North Atlantic</v>
      </c>
      <c r="F99" t="str">
        <f t="shared" si="7"/>
        <v>UPDATE CCD_TGT_SPP_MMPA SET APP_SHOW_OPT_YN = 'Y' where TGT_SPP_MMPA_NAME = 'Long-Finned Pilot Whale - Western North Atlantic';</v>
      </c>
    </row>
    <row r="100" spans="1:6" x14ac:dyDescent="0.25">
      <c r="A100">
        <v>578</v>
      </c>
      <c r="B100" t="s">
        <v>933</v>
      </c>
      <c r="C100" t="str">
        <f t="shared" si="4"/>
        <v>Y</v>
      </c>
      <c r="D100" t="str">
        <f t="shared" si="5"/>
        <v>INSERT INTO CCD_TGT_SPP_MMPA (TGT_SPP_MMPA_NAME, FINSS_ID, APP_SHOW_OPT_YN) VALUES ('Longman''s Beaked Whale - Hawaii', 578, 'Y');</v>
      </c>
      <c r="E100" t="str">
        <f t="shared" si="6"/>
        <v>Longman's Beaked Whale - Hawaii</v>
      </c>
      <c r="F100" t="str">
        <f t="shared" si="7"/>
        <v>UPDATE CCD_TGT_SPP_MMPA SET APP_SHOW_OPT_YN = 'Y' where TGT_SPP_MMPA_NAME = 'Longman''s Beaked Whale - Hawaii';</v>
      </c>
    </row>
    <row r="101" spans="1:6" x14ac:dyDescent="0.25">
      <c r="A101">
        <v>625</v>
      </c>
      <c r="B101" t="s">
        <v>934</v>
      </c>
      <c r="C101" t="str">
        <f t="shared" si="4"/>
        <v>Y</v>
      </c>
      <c r="D101" t="str">
        <f t="shared" si="5"/>
        <v>INSERT INTO CCD_TGT_SPP_MMPA (TGT_SPP_MMPA_NAME, FINSS_ID, APP_SHOW_OPT_YN) VALUES ('Melon-Headed Whale - Hawaii', 625, 'Y');</v>
      </c>
      <c r="E101" t="str">
        <f t="shared" si="6"/>
        <v>Melon-Headed Whale - Hawaii</v>
      </c>
      <c r="F101" t="str">
        <f t="shared" si="7"/>
        <v>UPDATE CCD_TGT_SPP_MMPA SET APP_SHOW_OPT_YN = 'Y' where TGT_SPP_MMPA_NAME = 'Melon-Headed Whale - Hawaii';</v>
      </c>
    </row>
    <row r="102" spans="1:6" x14ac:dyDescent="0.25">
      <c r="A102">
        <v>626</v>
      </c>
      <c r="B102" t="s">
        <v>935</v>
      </c>
      <c r="C102" t="str">
        <f t="shared" si="4"/>
        <v>N</v>
      </c>
      <c r="D102" t="str">
        <f t="shared" si="5"/>
        <v>INSERT INTO CCD_TGT_SPP_MMPA (TGT_SPP_MMPA_NAME, FINSS_ID, APP_SHOW_OPT_YN) VALUES ('Melon-Headed Whale - Northern Gulf of Mexico', 626, 'N');</v>
      </c>
      <c r="E102" t="e">
        <f t="shared" si="6"/>
        <v>#N/A</v>
      </c>
      <c r="F102" t="str">
        <f t="shared" si="7"/>
        <v>UPDATE CCD_TGT_SPP_MMPA SET APP_SHOW_OPT_YN = 'N' where TGT_SPP_MMPA_NAME = 'Melon-Headed Whale - Northern Gulf of Mexico';</v>
      </c>
    </row>
    <row r="103" spans="1:6" x14ac:dyDescent="0.25">
      <c r="A103">
        <v>627</v>
      </c>
      <c r="B103" t="s">
        <v>936</v>
      </c>
      <c r="C103" t="str">
        <f t="shared" si="4"/>
        <v>N</v>
      </c>
      <c r="D103" t="str">
        <f t="shared" si="5"/>
        <v>INSERT INTO CCD_TGT_SPP_MMPA (TGT_SPP_MMPA_NAME, FINSS_ID, APP_SHOW_OPT_YN) VALUES ('Melon-Headed Whale - Western North Atlantic', 627, 'N');</v>
      </c>
      <c r="E103" t="e">
        <f t="shared" si="6"/>
        <v>#N/A</v>
      </c>
      <c r="F103" t="str">
        <f t="shared" si="7"/>
        <v>UPDATE CCD_TGT_SPP_MMPA SET APP_SHOW_OPT_YN = 'N' where TGT_SPP_MMPA_NAME = 'Melon-Headed Whale - Western North Atlantic';</v>
      </c>
    </row>
    <row r="104" spans="1:6" x14ac:dyDescent="0.25">
      <c r="A104">
        <v>666</v>
      </c>
      <c r="B104" t="s">
        <v>937</v>
      </c>
      <c r="C104" t="str">
        <f t="shared" si="4"/>
        <v>N</v>
      </c>
      <c r="D104" t="str">
        <f t="shared" si="5"/>
        <v>INSERT INTO CCD_TGT_SPP_MMPA (TGT_SPP_MMPA_NAME, FINSS_ID, APP_SHOW_OPT_YN) VALUES ('Mesoplodont Beaked Whale - California-Oregon-Washington', 666, 'N');</v>
      </c>
      <c r="E104" t="e">
        <f t="shared" si="6"/>
        <v>#N/A</v>
      </c>
      <c r="F104" t="str">
        <f t="shared" si="7"/>
        <v>UPDATE CCD_TGT_SPP_MMPA SET APP_SHOW_OPT_YN = 'N' where TGT_SPP_MMPA_NAME = 'Mesoplodont Beaked Whale - California-Oregon-Washington';</v>
      </c>
    </row>
    <row r="105" spans="1:6" x14ac:dyDescent="0.25">
      <c r="A105">
        <v>579</v>
      </c>
      <c r="B105" t="s">
        <v>938</v>
      </c>
      <c r="C105" t="str">
        <f t="shared" si="4"/>
        <v>N</v>
      </c>
      <c r="D105" t="str">
        <f t="shared" si="5"/>
        <v>INSERT INTO CCD_TGT_SPP_MMPA (TGT_SPP_MMPA_NAME, FINSS_ID, APP_SHOW_OPT_YN) VALUES ('Mesoplodont Beaked Whale - Western North Atlantic', 579, 'N');</v>
      </c>
      <c r="E105" t="e">
        <f t="shared" si="6"/>
        <v>#N/A</v>
      </c>
      <c r="F105" t="str">
        <f t="shared" si="7"/>
        <v>UPDATE CCD_TGT_SPP_MMPA SET APP_SHOW_OPT_YN = 'N' where TGT_SPP_MMPA_NAME = 'Mesoplodont Beaked Whale - Western North Atlantic';</v>
      </c>
    </row>
    <row r="106" spans="1:6" x14ac:dyDescent="0.25">
      <c r="A106">
        <v>628</v>
      </c>
      <c r="B106" t="s">
        <v>939</v>
      </c>
      <c r="C106" t="str">
        <f t="shared" si="4"/>
        <v>N</v>
      </c>
      <c r="D106" t="str">
        <f t="shared" si="5"/>
        <v>INSERT INTO CCD_TGT_SPP_MMPA (TGT_SPP_MMPA_NAME, FINSS_ID, APP_SHOW_OPT_YN) VALUES ('Minke Whale - Alaska', 628, 'N');</v>
      </c>
      <c r="E106" t="e">
        <f t="shared" si="6"/>
        <v>#N/A</v>
      </c>
      <c r="F106" t="str">
        <f t="shared" si="7"/>
        <v>UPDATE CCD_TGT_SPP_MMPA SET APP_SHOW_OPT_YN = 'N' where TGT_SPP_MMPA_NAME = 'Minke Whale - Alaska';</v>
      </c>
    </row>
    <row r="107" spans="1:6" x14ac:dyDescent="0.25">
      <c r="A107">
        <v>629</v>
      </c>
      <c r="B107" t="s">
        <v>940</v>
      </c>
      <c r="C107" t="str">
        <f t="shared" si="4"/>
        <v>N</v>
      </c>
      <c r="D107" t="str">
        <f t="shared" si="5"/>
        <v>INSERT INTO CCD_TGT_SPP_MMPA (TGT_SPP_MMPA_NAME, FINSS_ID, APP_SHOW_OPT_YN) VALUES ('Minke Whale - California-Oregon-Washington', 629, 'N');</v>
      </c>
      <c r="E107" t="e">
        <f t="shared" si="6"/>
        <v>#N/A</v>
      </c>
      <c r="F107" t="str">
        <f t="shared" si="7"/>
        <v>UPDATE CCD_TGT_SPP_MMPA SET APP_SHOW_OPT_YN = 'N' where TGT_SPP_MMPA_NAME = 'Minke Whale - California-Oregon-Washington';</v>
      </c>
    </row>
    <row r="108" spans="1:6" x14ac:dyDescent="0.25">
      <c r="A108">
        <v>630</v>
      </c>
      <c r="B108" t="s">
        <v>941</v>
      </c>
      <c r="C108" t="str">
        <f t="shared" si="4"/>
        <v>N</v>
      </c>
      <c r="D108" t="str">
        <f t="shared" si="5"/>
        <v>INSERT INTO CCD_TGT_SPP_MMPA (TGT_SPP_MMPA_NAME, FINSS_ID, APP_SHOW_OPT_YN) VALUES ('Minke Whale - Canadian Eastern Coastal', 630, 'N');</v>
      </c>
      <c r="E108" t="e">
        <f t="shared" si="6"/>
        <v>#N/A</v>
      </c>
      <c r="F108" t="str">
        <f t="shared" si="7"/>
        <v>UPDATE CCD_TGT_SPP_MMPA SET APP_SHOW_OPT_YN = 'N' where TGT_SPP_MMPA_NAME = 'Minke Whale - Canadian Eastern Coastal';</v>
      </c>
    </row>
    <row r="109" spans="1:6" x14ac:dyDescent="0.25">
      <c r="A109">
        <v>631</v>
      </c>
      <c r="B109" t="s">
        <v>942</v>
      </c>
      <c r="C109" t="str">
        <f t="shared" si="4"/>
        <v>Y</v>
      </c>
      <c r="D109" t="str">
        <f t="shared" si="5"/>
        <v>INSERT INTO CCD_TGT_SPP_MMPA (TGT_SPP_MMPA_NAME, FINSS_ID, APP_SHOW_OPT_YN) VALUES ('Minke Whale - Hawaii', 631, 'Y');</v>
      </c>
      <c r="E109" t="str">
        <f t="shared" si="6"/>
        <v>Minke Whale - Hawaii</v>
      </c>
      <c r="F109" t="str">
        <f t="shared" si="7"/>
        <v>UPDATE CCD_TGT_SPP_MMPA SET APP_SHOW_OPT_YN = 'Y' where TGT_SPP_MMPA_NAME = 'Minke Whale - Hawaii';</v>
      </c>
    </row>
    <row r="110" spans="1:6" x14ac:dyDescent="0.25">
      <c r="A110">
        <v>717</v>
      </c>
      <c r="B110" t="s">
        <v>943</v>
      </c>
      <c r="C110" t="str">
        <f t="shared" si="4"/>
        <v>N</v>
      </c>
      <c r="D110" t="str">
        <f t="shared" si="5"/>
        <v>INSERT INTO CCD_TGT_SPP_MMPA (TGT_SPP_MMPA_NAME, FINSS_ID, APP_SHOW_OPT_YN) VALUES ('North Atlantic Right Whale - Western Stock, formerly Western North Atlantic', 717, 'N');</v>
      </c>
      <c r="E110" t="e">
        <f t="shared" si="6"/>
        <v>#N/A</v>
      </c>
      <c r="F110" t="str">
        <f t="shared" si="7"/>
        <v>UPDATE CCD_TGT_SPP_MMPA SET APP_SHOW_OPT_YN = 'N' where TGT_SPP_MMPA_NAME = 'North Atlantic Right Whale - Western Stock, formerly Western North Atlantic';</v>
      </c>
    </row>
    <row r="111" spans="1:6" x14ac:dyDescent="0.25">
      <c r="A111">
        <v>641</v>
      </c>
      <c r="B111" t="s">
        <v>944</v>
      </c>
      <c r="C111" t="str">
        <f t="shared" si="4"/>
        <v>N</v>
      </c>
      <c r="D111" t="str">
        <f t="shared" si="5"/>
        <v>INSERT INTO CCD_TGT_SPP_MMPA (TGT_SPP_MMPA_NAME, FINSS_ID, APP_SHOW_OPT_YN) VALUES ('North Pacific Right Whale - Eastern North Pacific, formerly North Pacific', 641, 'N');</v>
      </c>
      <c r="E111" t="e">
        <f t="shared" si="6"/>
        <v>#N/A</v>
      </c>
      <c r="F111" t="str">
        <f t="shared" si="7"/>
        <v>UPDATE CCD_TGT_SPP_MMPA SET APP_SHOW_OPT_YN = 'N' where TGT_SPP_MMPA_NAME = 'North Pacific Right Whale - Eastern North Pacific, formerly North Pacific';</v>
      </c>
    </row>
    <row r="112" spans="1:6" x14ac:dyDescent="0.25">
      <c r="A112">
        <v>708</v>
      </c>
      <c r="B112" t="s">
        <v>945</v>
      </c>
      <c r="C112" t="str">
        <f t="shared" si="4"/>
        <v>N</v>
      </c>
      <c r="D112" t="str">
        <f t="shared" si="5"/>
        <v>INSERT INTO CCD_TGT_SPP_MMPA (TGT_SPP_MMPA_NAME, FINSS_ID, APP_SHOW_OPT_YN) VALUES ('Northern Bottlenose Whale - Western North Atlantic', 708, 'N');</v>
      </c>
      <c r="E112" t="e">
        <f t="shared" si="6"/>
        <v>#N/A</v>
      </c>
      <c r="F112" t="str">
        <f t="shared" si="7"/>
        <v>UPDATE CCD_TGT_SPP_MMPA SET APP_SHOW_OPT_YN = 'N' where TGT_SPP_MMPA_NAME = 'Northern Bottlenose Whale - Western North Atlantic';</v>
      </c>
    </row>
    <row r="113" spans="1:6" x14ac:dyDescent="0.25">
      <c r="A113">
        <v>632</v>
      </c>
      <c r="B113" t="s">
        <v>946</v>
      </c>
      <c r="C113" t="str">
        <f t="shared" si="4"/>
        <v>N</v>
      </c>
      <c r="D113" t="str">
        <f t="shared" si="5"/>
        <v>INSERT INTO CCD_TGT_SPP_MMPA (TGT_SPP_MMPA_NAME, FINSS_ID, APP_SHOW_OPT_YN) VALUES ('Northern Elephant Seal - California Breeding', 632, 'N');</v>
      </c>
      <c r="E113" t="e">
        <f t="shared" si="6"/>
        <v>#N/A</v>
      </c>
      <c r="F113" t="str">
        <f t="shared" si="7"/>
        <v>UPDATE CCD_TGT_SPP_MMPA SET APP_SHOW_OPT_YN = 'N' where TGT_SPP_MMPA_NAME = 'Northern Elephant Seal - California Breeding';</v>
      </c>
    </row>
    <row r="114" spans="1:6" x14ac:dyDescent="0.25">
      <c r="A114">
        <v>709</v>
      </c>
      <c r="B114" t="s">
        <v>947</v>
      </c>
      <c r="C114" t="str">
        <f t="shared" si="4"/>
        <v>N</v>
      </c>
      <c r="D114" t="str">
        <f t="shared" si="5"/>
        <v>INSERT INTO CCD_TGT_SPP_MMPA (TGT_SPP_MMPA_NAME, FINSS_ID, APP_SHOW_OPT_YN) VALUES ('Northern Fur Seal - Eastern Pacific', 709, 'N');</v>
      </c>
      <c r="E114" t="e">
        <f t="shared" si="6"/>
        <v>#N/A</v>
      </c>
      <c r="F114" t="str">
        <f t="shared" si="7"/>
        <v>UPDATE CCD_TGT_SPP_MMPA SET APP_SHOW_OPT_YN = 'N' where TGT_SPP_MMPA_NAME = 'Northern Fur Seal - Eastern Pacific';</v>
      </c>
    </row>
    <row r="115" spans="1:6" x14ac:dyDescent="0.25">
      <c r="A115">
        <v>633</v>
      </c>
      <c r="B115" t="s">
        <v>948</v>
      </c>
      <c r="C115" t="str">
        <f t="shared" si="4"/>
        <v>N</v>
      </c>
      <c r="D115" t="str">
        <f t="shared" si="5"/>
        <v>INSERT INTO CCD_TGT_SPP_MMPA (TGT_SPP_MMPA_NAME, FINSS_ID, APP_SHOW_OPT_YN) VALUES ('Northern Fur Seal - San Miguel Island', 633, 'N');</v>
      </c>
      <c r="E115" t="e">
        <f t="shared" si="6"/>
        <v>#N/A</v>
      </c>
      <c r="F115" t="str">
        <f t="shared" si="7"/>
        <v>UPDATE CCD_TGT_SPP_MMPA SET APP_SHOW_OPT_YN = 'N' where TGT_SPP_MMPA_NAME = 'Northern Fur Seal - San Miguel Island';</v>
      </c>
    </row>
    <row r="116" spans="1:6" x14ac:dyDescent="0.25">
      <c r="A116">
        <v>710</v>
      </c>
      <c r="B116" t="s">
        <v>949</v>
      </c>
      <c r="C116" t="str">
        <f t="shared" si="4"/>
        <v>N</v>
      </c>
      <c r="D116" t="str">
        <f t="shared" si="5"/>
        <v>INSERT INTO CCD_TGT_SPP_MMPA (TGT_SPP_MMPA_NAME, FINSS_ID, APP_SHOW_OPT_YN) VALUES ('Northern Right Whale Dolphin - California-Oregon-Washington', 710, 'N');</v>
      </c>
      <c r="E116" t="e">
        <f t="shared" si="6"/>
        <v>#N/A</v>
      </c>
      <c r="F116" t="str">
        <f t="shared" si="7"/>
        <v>UPDATE CCD_TGT_SPP_MMPA SET APP_SHOW_OPT_YN = 'N' where TGT_SPP_MMPA_NAME = 'Northern Right Whale Dolphin - California-Oregon-Washington';</v>
      </c>
    </row>
    <row r="117" spans="1:6" x14ac:dyDescent="0.25">
      <c r="A117">
        <v>734</v>
      </c>
      <c r="B117" t="s">
        <v>950</v>
      </c>
      <c r="C117" t="str">
        <f t="shared" si="4"/>
        <v>N</v>
      </c>
      <c r="D117" t="str">
        <f t="shared" si="5"/>
        <v>INSERT INTO CCD_TGT_SPP_MMPA (TGT_SPP_MMPA_NAME, FINSS_ID, APP_SHOW_OPT_YN) VALUES ('Pacific White-Sided Dolphin - California-Oregon-Washington, North and South', 734, 'N');</v>
      </c>
      <c r="E117" t="e">
        <f t="shared" si="6"/>
        <v>#N/A</v>
      </c>
      <c r="F117" t="str">
        <f t="shared" si="7"/>
        <v>UPDATE CCD_TGT_SPP_MMPA SET APP_SHOW_OPT_YN = 'N' where TGT_SPP_MMPA_NAME = 'Pacific White-Sided Dolphin - California-Oregon-Washington, North and South';</v>
      </c>
    </row>
    <row r="118" spans="1:6" x14ac:dyDescent="0.25">
      <c r="A118">
        <v>659</v>
      </c>
      <c r="B118" t="s">
        <v>951</v>
      </c>
      <c r="C118" t="str">
        <f t="shared" si="4"/>
        <v>Y</v>
      </c>
      <c r="D118" t="str">
        <f t="shared" si="5"/>
        <v>INSERT INTO CCD_TGT_SPP_MMPA (TGT_SPP_MMPA_NAME, FINSS_ID, APP_SHOW_OPT_YN) VALUES ('Pacific White-Sided Dolphin - North Pacific, formerly Central North Pacific', 659, 'Y');</v>
      </c>
      <c r="E118" t="str">
        <f t="shared" si="6"/>
        <v>Pacific White-Sided Dolphin - North Pacific, formerly Central North Pacific</v>
      </c>
      <c r="F118" t="str">
        <f t="shared" si="7"/>
        <v>UPDATE CCD_TGT_SPP_MMPA SET APP_SHOW_OPT_YN = 'Y' where TGT_SPP_MMPA_NAME = 'Pacific White-Sided Dolphin - North Pacific, formerly Central North Pacific';</v>
      </c>
    </row>
    <row r="119" spans="1:6" x14ac:dyDescent="0.25">
      <c r="A119">
        <v>728</v>
      </c>
      <c r="B119" t="s">
        <v>952</v>
      </c>
      <c r="C119" t="str">
        <f t="shared" si="4"/>
        <v>Y</v>
      </c>
      <c r="D119" t="str">
        <f t="shared" si="5"/>
        <v>INSERT INTO CCD_TGT_SPP_MMPA (TGT_SPP_MMPA_NAME, FINSS_ID, APP_SHOW_OPT_YN) VALUES ('Pantropical Spotted Dolphin - Hawaii', 728, 'Y');</v>
      </c>
      <c r="E119" t="str">
        <f t="shared" si="6"/>
        <v>Pantropical Spotted Dolphin - Hawaii</v>
      </c>
      <c r="F119" t="str">
        <f t="shared" si="7"/>
        <v>UPDATE CCD_TGT_SPP_MMPA SET APP_SHOW_OPT_YN = 'Y' where TGT_SPP_MMPA_NAME = 'Pantropical Spotted Dolphin - Hawaii';</v>
      </c>
    </row>
    <row r="120" spans="1:6" x14ac:dyDescent="0.25">
      <c r="A120">
        <v>653</v>
      </c>
      <c r="B120" t="s">
        <v>953</v>
      </c>
      <c r="C120" t="str">
        <f t="shared" si="4"/>
        <v>N</v>
      </c>
      <c r="D120" t="str">
        <f t="shared" si="5"/>
        <v>INSERT INTO CCD_TGT_SPP_MMPA (TGT_SPP_MMPA_NAME, FINSS_ID, APP_SHOW_OPT_YN) VALUES ('Pantropical Spotted Dolphin - Northern Gulf of Mexico', 653, 'N');</v>
      </c>
      <c r="E120" t="e">
        <f t="shared" si="6"/>
        <v>#N/A</v>
      </c>
      <c r="F120" t="str">
        <f t="shared" si="7"/>
        <v>UPDATE CCD_TGT_SPP_MMPA SET APP_SHOW_OPT_YN = 'N' where TGT_SPP_MMPA_NAME = 'Pantropical Spotted Dolphin - Northern Gulf of Mexico';</v>
      </c>
    </row>
    <row r="121" spans="1:6" x14ac:dyDescent="0.25">
      <c r="A121">
        <v>729</v>
      </c>
      <c r="B121" t="s">
        <v>954</v>
      </c>
      <c r="C121" t="str">
        <f t="shared" si="4"/>
        <v>N</v>
      </c>
      <c r="D121" t="str">
        <f t="shared" si="5"/>
        <v>INSERT INTO CCD_TGT_SPP_MMPA (TGT_SPP_MMPA_NAME, FINSS_ID, APP_SHOW_OPT_YN) VALUES ('Pantropical Spotted Dolphin - Western North Atlantic', 729, 'N');</v>
      </c>
      <c r="E121" t="e">
        <f t="shared" si="6"/>
        <v>#N/A</v>
      </c>
      <c r="F121" t="str">
        <f t="shared" si="7"/>
        <v>UPDATE CCD_TGT_SPP_MMPA SET APP_SHOW_OPT_YN = 'N' where TGT_SPP_MMPA_NAME = 'Pantropical Spotted Dolphin - Western North Atlantic';</v>
      </c>
    </row>
    <row r="122" spans="1:6" x14ac:dyDescent="0.25">
      <c r="A122">
        <v>637</v>
      </c>
      <c r="B122" t="s">
        <v>955</v>
      </c>
      <c r="C122" t="str">
        <f t="shared" si="4"/>
        <v>Y</v>
      </c>
      <c r="D122" t="str">
        <f t="shared" si="5"/>
        <v>INSERT INTO CCD_TGT_SPP_MMPA (TGT_SPP_MMPA_NAME, FINSS_ID, APP_SHOW_OPT_YN) VALUES ('Pygmy Killer Whale - Hawaii', 637, 'Y');</v>
      </c>
      <c r="E122" t="str">
        <f t="shared" si="6"/>
        <v>Pygmy Killer Whale - Hawaii</v>
      </c>
      <c r="F122" t="str">
        <f t="shared" si="7"/>
        <v>UPDATE CCD_TGT_SPP_MMPA SET APP_SHOW_OPT_YN = 'Y' where TGT_SPP_MMPA_NAME = 'Pygmy Killer Whale - Hawaii';</v>
      </c>
    </row>
    <row r="123" spans="1:6" x14ac:dyDescent="0.25">
      <c r="A123">
        <v>713</v>
      </c>
      <c r="B123" t="s">
        <v>956</v>
      </c>
      <c r="C123" t="str">
        <f t="shared" si="4"/>
        <v>N</v>
      </c>
      <c r="D123" t="str">
        <f t="shared" si="5"/>
        <v>INSERT INTO CCD_TGT_SPP_MMPA (TGT_SPP_MMPA_NAME, FINSS_ID, APP_SHOW_OPT_YN) VALUES ('Pygmy Killer Whale - Northern Gulf of Mexico', 713, 'N');</v>
      </c>
      <c r="E123" t="e">
        <f t="shared" si="6"/>
        <v>#N/A</v>
      </c>
      <c r="F123" t="str">
        <f t="shared" si="7"/>
        <v>UPDATE CCD_TGT_SPP_MMPA SET APP_SHOW_OPT_YN = 'N' where TGT_SPP_MMPA_NAME = 'Pygmy Killer Whale - Northern Gulf of Mexico';</v>
      </c>
    </row>
    <row r="124" spans="1:6" x14ac:dyDescent="0.25">
      <c r="A124">
        <v>638</v>
      </c>
      <c r="B124" t="s">
        <v>957</v>
      </c>
      <c r="C124" t="str">
        <f t="shared" si="4"/>
        <v>N</v>
      </c>
      <c r="D124" t="str">
        <f t="shared" si="5"/>
        <v>INSERT INTO CCD_TGT_SPP_MMPA (TGT_SPP_MMPA_NAME, FINSS_ID, APP_SHOW_OPT_YN) VALUES ('Pygmy Killer Whale - Western North Atlantic', 638, 'N');</v>
      </c>
      <c r="E124" t="e">
        <f t="shared" si="6"/>
        <v>#N/A</v>
      </c>
      <c r="F124" t="str">
        <f t="shared" si="7"/>
        <v>UPDATE CCD_TGT_SPP_MMPA SET APP_SHOW_OPT_YN = 'N' where TGT_SPP_MMPA_NAME = 'Pygmy Killer Whale - Western North Atlantic';</v>
      </c>
    </row>
    <row r="125" spans="1:6" x14ac:dyDescent="0.25">
      <c r="A125">
        <v>714</v>
      </c>
      <c r="B125" t="s">
        <v>958</v>
      </c>
      <c r="C125" t="str">
        <f t="shared" si="4"/>
        <v>N</v>
      </c>
      <c r="D125" t="str">
        <f t="shared" si="5"/>
        <v>INSERT INTO CCD_TGT_SPP_MMPA (TGT_SPP_MMPA_NAME, FINSS_ID, APP_SHOW_OPT_YN) VALUES ('Pygmy Sperm Whale - California-Oregon-Washington', 714, 'N');</v>
      </c>
      <c r="E125" t="e">
        <f t="shared" si="6"/>
        <v>#N/A</v>
      </c>
      <c r="F125" t="str">
        <f t="shared" si="7"/>
        <v>UPDATE CCD_TGT_SPP_MMPA SET APP_SHOW_OPT_YN = 'N' where TGT_SPP_MMPA_NAME = 'Pygmy Sperm Whale - California-Oregon-Washington';</v>
      </c>
    </row>
    <row r="126" spans="1:6" x14ac:dyDescent="0.25">
      <c r="A126">
        <v>639</v>
      </c>
      <c r="B126" t="s">
        <v>959</v>
      </c>
      <c r="C126" t="str">
        <f t="shared" si="4"/>
        <v>Y</v>
      </c>
      <c r="D126" t="str">
        <f t="shared" si="5"/>
        <v>INSERT INTO CCD_TGT_SPP_MMPA (TGT_SPP_MMPA_NAME, FINSS_ID, APP_SHOW_OPT_YN) VALUES ('Pygmy Sperm Whale - Hawaii', 639, 'Y');</v>
      </c>
      <c r="E126" t="str">
        <f t="shared" si="6"/>
        <v>Pygmy Sperm Whale - Hawaii</v>
      </c>
      <c r="F126" t="str">
        <f t="shared" si="7"/>
        <v>UPDATE CCD_TGT_SPP_MMPA SET APP_SHOW_OPT_YN = 'Y' where TGT_SPP_MMPA_NAME = 'Pygmy Sperm Whale - Hawaii';</v>
      </c>
    </row>
    <row r="127" spans="1:6" x14ac:dyDescent="0.25">
      <c r="A127">
        <v>715</v>
      </c>
      <c r="B127" t="s">
        <v>960</v>
      </c>
      <c r="C127" t="str">
        <f t="shared" si="4"/>
        <v>N</v>
      </c>
      <c r="D127" t="str">
        <f t="shared" si="5"/>
        <v>INSERT INTO CCD_TGT_SPP_MMPA (TGT_SPP_MMPA_NAME, FINSS_ID, APP_SHOW_OPT_YN) VALUES ('Pygmy Sperm Whale - Northern Gulf of Mexico', 715, 'N');</v>
      </c>
      <c r="E127" t="e">
        <f t="shared" si="6"/>
        <v>#N/A</v>
      </c>
      <c r="F127" t="str">
        <f t="shared" si="7"/>
        <v>UPDATE CCD_TGT_SPP_MMPA SET APP_SHOW_OPT_YN = 'N' where TGT_SPP_MMPA_NAME = 'Pygmy Sperm Whale - Northern Gulf of Mexico';</v>
      </c>
    </row>
    <row r="128" spans="1:6" x14ac:dyDescent="0.25">
      <c r="A128">
        <v>640</v>
      </c>
      <c r="B128" t="s">
        <v>961</v>
      </c>
      <c r="C128" t="str">
        <f t="shared" si="4"/>
        <v>N</v>
      </c>
      <c r="D128" t="str">
        <f t="shared" si="5"/>
        <v>INSERT INTO CCD_TGT_SPP_MMPA (TGT_SPP_MMPA_NAME, FINSS_ID, APP_SHOW_OPT_YN) VALUES ('Pygmy Sperm Whale - Western North Atlantic', 640, 'N');</v>
      </c>
      <c r="E128" t="e">
        <f t="shared" si="6"/>
        <v>#N/A</v>
      </c>
      <c r="F128" t="str">
        <f t="shared" si="7"/>
        <v>UPDATE CCD_TGT_SPP_MMPA SET APP_SHOW_OPT_YN = 'N' where TGT_SPP_MMPA_NAME = 'Pygmy Sperm Whale - Western North Atlantic';</v>
      </c>
    </row>
    <row r="129" spans="1:6" x14ac:dyDescent="0.25">
      <c r="A129">
        <v>716</v>
      </c>
      <c r="B129" t="s">
        <v>962</v>
      </c>
      <c r="C129" t="str">
        <f t="shared" si="4"/>
        <v>N</v>
      </c>
      <c r="D129" t="str">
        <f t="shared" si="5"/>
        <v>INSERT INTO CCD_TGT_SPP_MMPA (TGT_SPP_MMPA_NAME, FINSS_ID, APP_SHOW_OPT_YN) VALUES ('Ribbon Seal - Alaska', 716, 'N');</v>
      </c>
      <c r="E129" t="e">
        <f t="shared" si="6"/>
        <v>#N/A</v>
      </c>
      <c r="F129" t="str">
        <f t="shared" si="7"/>
        <v>UPDATE CCD_TGT_SPP_MMPA SET APP_SHOW_OPT_YN = 'N' where TGT_SPP_MMPA_NAME = 'Ribbon Seal - Alaska';</v>
      </c>
    </row>
    <row r="130" spans="1:6" x14ac:dyDescent="0.25">
      <c r="A130">
        <v>642</v>
      </c>
      <c r="B130" t="s">
        <v>963</v>
      </c>
      <c r="C130" t="str">
        <f t="shared" si="4"/>
        <v>N</v>
      </c>
      <c r="D130" t="str">
        <f t="shared" si="5"/>
        <v>INSERT INTO CCD_TGT_SPP_MMPA (TGT_SPP_MMPA_NAME, FINSS_ID, APP_SHOW_OPT_YN) VALUES ('Ringed Seal - Alaska', 642, 'N');</v>
      </c>
      <c r="E130" t="e">
        <f t="shared" si="6"/>
        <v>#N/A</v>
      </c>
      <c r="F130" t="str">
        <f t="shared" si="7"/>
        <v>UPDATE CCD_TGT_SPP_MMPA SET APP_SHOW_OPT_YN = 'N' where TGT_SPP_MMPA_NAME = 'Ringed Seal - Alaska';</v>
      </c>
    </row>
    <row r="131" spans="1:6" x14ac:dyDescent="0.25">
      <c r="A131">
        <v>718</v>
      </c>
      <c r="B131" t="s">
        <v>964</v>
      </c>
      <c r="C131" t="str">
        <f t="shared" ref="C131:C164" si="8">IF(ISNA(E131), "N", "Y")</f>
        <v>N</v>
      </c>
      <c r="D131" t="str">
        <f t="shared" ref="D131:D164" si="9">CONCATENATE("INSERT INTO CCD_TGT_SPP_MMPA (TGT_SPP_MMPA_NAME, FINSS_ID, APP_SHOW_OPT_YN) VALUES ('", SUBSTITUTE(B131, "'", "''"), "', ", A131, ", '", C131, "');")</f>
        <v>INSERT INTO CCD_TGT_SPP_MMPA (TGT_SPP_MMPA_NAME, FINSS_ID, APP_SHOW_OPT_YN) VALUES ('Risso''s Dolphin - California-Oregon-Washington', 718, 'N');</v>
      </c>
      <c r="E131" t="e">
        <f t="shared" ref="E131:E164" si="10">VLOOKUP(B131, $T$2:$U$100, 1, FALSE)</f>
        <v>#N/A</v>
      </c>
      <c r="F131" t="str">
        <f t="shared" ref="F131:F164" si="11">CONCATENATE("UPDATE CCD_TGT_SPP_MMPA SET APP_SHOW_OPT_YN = '", C131, "' where TGT_SPP_MMPA_NAME = '", SUBSTITUTE(B131, "'", "''"), "';")</f>
        <v>UPDATE CCD_TGT_SPP_MMPA SET APP_SHOW_OPT_YN = 'N' where TGT_SPP_MMPA_NAME = 'Risso''s Dolphin - California-Oregon-Washington';</v>
      </c>
    </row>
    <row r="132" spans="1:6" x14ac:dyDescent="0.25">
      <c r="A132">
        <v>643</v>
      </c>
      <c r="B132" t="s">
        <v>965</v>
      </c>
      <c r="C132" t="str">
        <f t="shared" si="8"/>
        <v>Y</v>
      </c>
      <c r="D132" t="str">
        <f t="shared" si="9"/>
        <v>INSERT INTO CCD_TGT_SPP_MMPA (TGT_SPP_MMPA_NAME, FINSS_ID, APP_SHOW_OPT_YN) VALUES ('Risso''s Dolphin - Hawaii', 643, 'Y');</v>
      </c>
      <c r="E132" t="str">
        <f t="shared" si="10"/>
        <v>Risso's Dolphin - Hawaii</v>
      </c>
      <c r="F132" t="str">
        <f t="shared" si="11"/>
        <v>UPDATE CCD_TGT_SPP_MMPA SET APP_SHOW_OPT_YN = 'Y' where TGT_SPP_MMPA_NAME = 'Risso''s Dolphin - Hawaii';</v>
      </c>
    </row>
    <row r="133" spans="1:6" x14ac:dyDescent="0.25">
      <c r="A133">
        <v>719</v>
      </c>
      <c r="B133" t="s">
        <v>966</v>
      </c>
      <c r="C133" t="str">
        <f t="shared" si="8"/>
        <v>N</v>
      </c>
      <c r="D133" t="str">
        <f t="shared" si="9"/>
        <v>INSERT INTO CCD_TGT_SPP_MMPA (TGT_SPP_MMPA_NAME, FINSS_ID, APP_SHOW_OPT_YN) VALUES ('Risso''s Dolphin - Northern Gulf of Mexico', 719, 'N');</v>
      </c>
      <c r="E133" t="e">
        <f t="shared" si="10"/>
        <v>#N/A</v>
      </c>
      <c r="F133" t="str">
        <f t="shared" si="11"/>
        <v>UPDATE CCD_TGT_SPP_MMPA SET APP_SHOW_OPT_YN = 'N' where TGT_SPP_MMPA_NAME = 'Risso''s Dolphin - Northern Gulf of Mexico';</v>
      </c>
    </row>
    <row r="134" spans="1:6" x14ac:dyDescent="0.25">
      <c r="A134">
        <v>644</v>
      </c>
      <c r="B134" t="s">
        <v>967</v>
      </c>
      <c r="C134" t="str">
        <f t="shared" si="8"/>
        <v>N</v>
      </c>
      <c r="D134" t="str">
        <f t="shared" si="9"/>
        <v>INSERT INTO CCD_TGT_SPP_MMPA (TGT_SPP_MMPA_NAME, FINSS_ID, APP_SHOW_OPT_YN) VALUES ('Risso''s Dolphin - Western North Atlantic', 644, 'N');</v>
      </c>
      <c r="E134" t="e">
        <f t="shared" si="10"/>
        <v>#N/A</v>
      </c>
      <c r="F134" t="str">
        <f t="shared" si="11"/>
        <v>UPDATE CCD_TGT_SPP_MMPA SET APP_SHOW_OPT_YN = 'N' where TGT_SPP_MMPA_NAME = 'Risso''s Dolphin - Western North Atlantic';</v>
      </c>
    </row>
    <row r="135" spans="1:6" x14ac:dyDescent="0.25">
      <c r="A135">
        <v>720</v>
      </c>
      <c r="B135" t="s">
        <v>968</v>
      </c>
      <c r="C135" t="str">
        <f t="shared" si="8"/>
        <v>Y</v>
      </c>
      <c r="D135" t="str">
        <f t="shared" si="9"/>
        <v>INSERT INTO CCD_TGT_SPP_MMPA (TGT_SPP_MMPA_NAME, FINSS_ID, APP_SHOW_OPT_YN) VALUES ('Rough-Toothed Dolphin - Hawaii', 720, 'Y');</v>
      </c>
      <c r="E135" t="str">
        <f t="shared" si="10"/>
        <v>Rough-Toothed Dolphin - Hawaii</v>
      </c>
      <c r="F135" t="str">
        <f t="shared" si="11"/>
        <v>UPDATE CCD_TGT_SPP_MMPA SET APP_SHOW_OPT_YN = 'Y' where TGT_SPP_MMPA_NAME = 'Rough-Toothed Dolphin - Hawaii';</v>
      </c>
    </row>
    <row r="136" spans="1:6" x14ac:dyDescent="0.25">
      <c r="A136">
        <v>645</v>
      </c>
      <c r="B136" t="s">
        <v>969</v>
      </c>
      <c r="C136" t="str">
        <f t="shared" si="8"/>
        <v>N</v>
      </c>
      <c r="D136" t="str">
        <f t="shared" si="9"/>
        <v>INSERT INTO CCD_TGT_SPP_MMPA (TGT_SPP_MMPA_NAME, FINSS_ID, APP_SHOW_OPT_YN) VALUES ('Rough-Toothed Dolphin - Northern Gulf of Mexico', 645, 'N');</v>
      </c>
      <c r="E136" t="e">
        <f t="shared" si="10"/>
        <v>#N/A</v>
      </c>
      <c r="F136" t="str">
        <f t="shared" si="11"/>
        <v>UPDATE CCD_TGT_SPP_MMPA SET APP_SHOW_OPT_YN = 'N' where TGT_SPP_MMPA_NAME = 'Rough-Toothed Dolphin - Northern Gulf of Mexico';</v>
      </c>
    </row>
    <row r="137" spans="1:6" x14ac:dyDescent="0.25">
      <c r="A137">
        <v>721</v>
      </c>
      <c r="B137" t="s">
        <v>970</v>
      </c>
      <c r="C137" t="str">
        <f t="shared" si="8"/>
        <v>N</v>
      </c>
      <c r="D137" t="str">
        <f t="shared" si="9"/>
        <v>INSERT INTO CCD_TGT_SPP_MMPA (TGT_SPP_MMPA_NAME, FINSS_ID, APP_SHOW_OPT_YN) VALUES ('Sei Whale - Eastern North Pacific', 721, 'N');</v>
      </c>
      <c r="E137" t="e">
        <f t="shared" si="10"/>
        <v>#N/A</v>
      </c>
      <c r="F137" t="str">
        <f t="shared" si="11"/>
        <v>UPDATE CCD_TGT_SPP_MMPA SET APP_SHOW_OPT_YN = 'N' where TGT_SPP_MMPA_NAME = 'Sei Whale - Eastern North Pacific';</v>
      </c>
    </row>
    <row r="138" spans="1:6" x14ac:dyDescent="0.25">
      <c r="A138">
        <v>646</v>
      </c>
      <c r="B138" t="s">
        <v>971</v>
      </c>
      <c r="C138" t="str">
        <f t="shared" si="8"/>
        <v>Y</v>
      </c>
      <c r="D138" t="str">
        <f t="shared" si="9"/>
        <v>INSERT INTO CCD_TGT_SPP_MMPA (TGT_SPP_MMPA_NAME, FINSS_ID, APP_SHOW_OPT_YN) VALUES ('Sei Whale - Hawaii', 646, 'Y');</v>
      </c>
      <c r="E138" t="str">
        <f t="shared" si="10"/>
        <v>Sei Whale - Hawaii</v>
      </c>
      <c r="F138" t="str">
        <f t="shared" si="11"/>
        <v>UPDATE CCD_TGT_SPP_MMPA SET APP_SHOW_OPT_YN = 'Y' where TGT_SPP_MMPA_NAME = 'Sei Whale - Hawaii';</v>
      </c>
    </row>
    <row r="139" spans="1:6" x14ac:dyDescent="0.25">
      <c r="A139">
        <v>722</v>
      </c>
      <c r="B139" t="s">
        <v>972</v>
      </c>
      <c r="C139" t="str">
        <f t="shared" si="8"/>
        <v>N</v>
      </c>
      <c r="D139" t="str">
        <f t="shared" si="9"/>
        <v>INSERT INTO CCD_TGT_SPP_MMPA (TGT_SPP_MMPA_NAME, FINSS_ID, APP_SHOW_OPT_YN) VALUES ('Sei Whale - Nova Scotia, formerly Western North Atlantic', 722, 'N');</v>
      </c>
      <c r="E139" t="e">
        <f t="shared" si="10"/>
        <v>#N/A</v>
      </c>
      <c r="F139" t="str">
        <f t="shared" si="11"/>
        <v>UPDATE CCD_TGT_SPP_MMPA SET APP_SHOW_OPT_YN = 'N' where TGT_SPP_MMPA_NAME = 'Sei Whale - Nova Scotia, formerly Western North Atlantic';</v>
      </c>
    </row>
    <row r="140" spans="1:6" x14ac:dyDescent="0.25">
      <c r="A140">
        <v>647</v>
      </c>
      <c r="B140" t="s">
        <v>973</v>
      </c>
      <c r="C140" t="str">
        <f t="shared" si="8"/>
        <v>N</v>
      </c>
      <c r="D140" t="str">
        <f t="shared" si="9"/>
        <v>INSERT INTO CCD_TGT_SPP_MMPA (TGT_SPP_MMPA_NAME, FINSS_ID, APP_SHOW_OPT_YN) VALUES ('Sei Whale - Western North Atlantic', 647, 'N');</v>
      </c>
      <c r="E140" t="e">
        <f t="shared" si="10"/>
        <v>#N/A</v>
      </c>
      <c r="F140" t="str">
        <f t="shared" si="11"/>
        <v>UPDATE CCD_TGT_SPP_MMPA SET APP_SHOW_OPT_YN = 'N' where TGT_SPP_MMPA_NAME = 'Sei Whale - Western North Atlantic';</v>
      </c>
    </row>
    <row r="141" spans="1:6" x14ac:dyDescent="0.25">
      <c r="A141">
        <v>682</v>
      </c>
      <c r="B141" t="s">
        <v>974</v>
      </c>
      <c r="C141" t="str">
        <f t="shared" si="8"/>
        <v>N</v>
      </c>
      <c r="D141" t="str">
        <f t="shared" si="9"/>
        <v>INSERT INTO CCD_TGT_SPP_MMPA (TGT_SPP_MMPA_NAME, FINSS_ID, APP_SHOW_OPT_YN) VALUES ('Short-Beaked Common Dolphin - California-Oregon-Washington', 682, 'N');</v>
      </c>
      <c r="E141" t="e">
        <f t="shared" si="10"/>
        <v>#N/A</v>
      </c>
      <c r="F141" t="str">
        <f t="shared" si="11"/>
        <v>UPDATE CCD_TGT_SPP_MMPA SET APP_SHOW_OPT_YN = 'N' where TGT_SPP_MMPA_NAME = 'Short-Beaked Common Dolphin - California-Oregon-Washington';</v>
      </c>
    </row>
    <row r="142" spans="1:6" x14ac:dyDescent="0.25">
      <c r="A142">
        <v>711</v>
      </c>
      <c r="B142" t="s">
        <v>975</v>
      </c>
      <c r="C142" t="str">
        <f t="shared" si="8"/>
        <v>N</v>
      </c>
      <c r="D142" t="str">
        <f t="shared" si="9"/>
        <v>INSERT INTO CCD_TGT_SPP_MMPA (TGT_SPP_MMPA_NAME, FINSS_ID, APP_SHOW_OPT_YN) VALUES ('Short-Finned Pilot Whale - California-Oregon-Washington', 711, 'N');</v>
      </c>
      <c r="E142" t="e">
        <f t="shared" si="10"/>
        <v>#N/A</v>
      </c>
      <c r="F142" t="str">
        <f t="shared" si="11"/>
        <v>UPDATE CCD_TGT_SPP_MMPA SET APP_SHOW_OPT_YN = 'N' where TGT_SPP_MMPA_NAME = 'Short-Finned Pilot Whale - California-Oregon-Washington';</v>
      </c>
    </row>
    <row r="143" spans="1:6" x14ac:dyDescent="0.25">
      <c r="A143">
        <v>635</v>
      </c>
      <c r="B143" t="s">
        <v>976</v>
      </c>
      <c r="C143" t="str">
        <f t="shared" si="8"/>
        <v>Y</v>
      </c>
      <c r="D143" t="str">
        <f t="shared" si="9"/>
        <v>INSERT INTO CCD_TGT_SPP_MMPA (TGT_SPP_MMPA_NAME, FINSS_ID, APP_SHOW_OPT_YN) VALUES ('Short-Finned Pilot Whale - Hawaii', 635, 'Y');</v>
      </c>
      <c r="E143" t="str">
        <f t="shared" si="10"/>
        <v>Short-Finned Pilot Whale - Hawaii</v>
      </c>
      <c r="F143" t="str">
        <f t="shared" si="11"/>
        <v>UPDATE CCD_TGT_SPP_MMPA SET APP_SHOW_OPT_YN = 'Y' where TGT_SPP_MMPA_NAME = 'Short-Finned Pilot Whale - Hawaii';</v>
      </c>
    </row>
    <row r="144" spans="1:6" x14ac:dyDescent="0.25">
      <c r="A144">
        <v>712</v>
      </c>
      <c r="B144" t="s">
        <v>977</v>
      </c>
      <c r="C144" t="str">
        <f t="shared" si="8"/>
        <v>N</v>
      </c>
      <c r="D144" t="str">
        <f t="shared" si="9"/>
        <v>INSERT INTO CCD_TGT_SPP_MMPA (TGT_SPP_MMPA_NAME, FINSS_ID, APP_SHOW_OPT_YN) VALUES ('Short-Finned Pilot Whale - Northern Gulf of Mexico', 712, 'N');</v>
      </c>
      <c r="E144" t="e">
        <f t="shared" si="10"/>
        <v>#N/A</v>
      </c>
      <c r="F144" t="str">
        <f t="shared" si="11"/>
        <v>UPDATE CCD_TGT_SPP_MMPA SET APP_SHOW_OPT_YN = 'N' where TGT_SPP_MMPA_NAME = 'Short-Finned Pilot Whale - Northern Gulf of Mexico';</v>
      </c>
    </row>
    <row r="145" spans="1:6" x14ac:dyDescent="0.25">
      <c r="A145">
        <v>636</v>
      </c>
      <c r="B145" t="s">
        <v>978</v>
      </c>
      <c r="C145" t="str">
        <f t="shared" si="8"/>
        <v>Y</v>
      </c>
      <c r="D145" t="str">
        <f t="shared" si="9"/>
        <v>INSERT INTO CCD_TGT_SPP_MMPA (TGT_SPP_MMPA_NAME, FINSS_ID, APP_SHOW_OPT_YN) VALUES ('Short-Finned Pilot Whale - Western North Atlantic', 636, 'Y');</v>
      </c>
      <c r="E145" t="str">
        <f t="shared" si="10"/>
        <v>Short-Finned Pilot Whale - Western North Atlantic</v>
      </c>
      <c r="F145" t="str">
        <f t="shared" si="11"/>
        <v>UPDATE CCD_TGT_SPP_MMPA SET APP_SHOW_OPT_YN = 'Y' where TGT_SPP_MMPA_NAME = 'Short-Finned Pilot Whale - Western North Atlantic';</v>
      </c>
    </row>
    <row r="146" spans="1:6" x14ac:dyDescent="0.25">
      <c r="A146">
        <v>667</v>
      </c>
      <c r="B146" t="s">
        <v>979</v>
      </c>
      <c r="C146" t="str">
        <f t="shared" si="8"/>
        <v>N</v>
      </c>
      <c r="D146" t="str">
        <f t="shared" si="9"/>
        <v>INSERT INTO CCD_TGT_SPP_MMPA (TGT_SPP_MMPA_NAME, FINSS_ID, APP_SHOW_OPT_YN) VALUES ('Sowerby''s Beaked Whale - Western North Atlantic', 667, 'N');</v>
      </c>
      <c r="E146" t="e">
        <f t="shared" si="10"/>
        <v>#N/A</v>
      </c>
      <c r="F146" t="str">
        <f t="shared" si="11"/>
        <v>UPDATE CCD_TGT_SPP_MMPA SET APP_SHOW_OPT_YN = 'N' where TGT_SPP_MMPA_NAME = 'Sowerby''s Beaked Whale - Western North Atlantic';</v>
      </c>
    </row>
    <row r="147" spans="1:6" x14ac:dyDescent="0.25">
      <c r="A147">
        <v>723</v>
      </c>
      <c r="B147" t="s">
        <v>980</v>
      </c>
      <c r="C147" t="str">
        <f t="shared" si="8"/>
        <v>N</v>
      </c>
      <c r="D147" t="str">
        <f t="shared" si="9"/>
        <v>INSERT INTO CCD_TGT_SPP_MMPA (TGT_SPP_MMPA_NAME, FINSS_ID, APP_SHOW_OPT_YN) VALUES ('Sperm Whale - California-Oregon-Washington', 723, 'N');</v>
      </c>
      <c r="E147" t="e">
        <f t="shared" si="10"/>
        <v>#N/A</v>
      </c>
      <c r="F147" t="str">
        <f t="shared" si="11"/>
        <v>UPDATE CCD_TGT_SPP_MMPA SET APP_SHOW_OPT_YN = 'N' where TGT_SPP_MMPA_NAME = 'Sperm Whale - California-Oregon-Washington';</v>
      </c>
    </row>
    <row r="148" spans="1:6" x14ac:dyDescent="0.25">
      <c r="A148">
        <v>648</v>
      </c>
      <c r="B148" t="s">
        <v>981</v>
      </c>
      <c r="C148" t="str">
        <f t="shared" si="8"/>
        <v>Y</v>
      </c>
      <c r="D148" t="str">
        <f t="shared" si="9"/>
        <v>INSERT INTO CCD_TGT_SPP_MMPA (TGT_SPP_MMPA_NAME, FINSS_ID, APP_SHOW_OPT_YN) VALUES ('Sperm Whale - Hawaii', 648, 'Y');</v>
      </c>
      <c r="E148" t="str">
        <f t="shared" si="10"/>
        <v>Sperm Whale - Hawaii</v>
      </c>
      <c r="F148" t="str">
        <f t="shared" si="11"/>
        <v>UPDATE CCD_TGT_SPP_MMPA SET APP_SHOW_OPT_YN = 'Y' where TGT_SPP_MMPA_NAME = 'Sperm Whale - Hawaii';</v>
      </c>
    </row>
    <row r="149" spans="1:6" x14ac:dyDescent="0.25">
      <c r="A149">
        <v>724</v>
      </c>
      <c r="B149" t="s">
        <v>982</v>
      </c>
      <c r="C149" t="str">
        <f t="shared" si="8"/>
        <v>N</v>
      </c>
      <c r="D149" t="str">
        <f t="shared" si="9"/>
        <v>INSERT INTO CCD_TGT_SPP_MMPA (TGT_SPP_MMPA_NAME, FINSS_ID, APP_SHOW_OPT_YN) VALUES ('Sperm Whale - North Atlantic', 724, 'N');</v>
      </c>
      <c r="E149" t="e">
        <f t="shared" si="10"/>
        <v>#N/A</v>
      </c>
      <c r="F149" t="str">
        <f t="shared" si="11"/>
        <v>UPDATE CCD_TGT_SPP_MMPA SET APP_SHOW_OPT_YN = 'N' where TGT_SPP_MMPA_NAME = 'Sperm Whale - North Atlantic';</v>
      </c>
    </row>
    <row r="150" spans="1:6" x14ac:dyDescent="0.25">
      <c r="A150">
        <v>649</v>
      </c>
      <c r="B150" t="s">
        <v>983</v>
      </c>
      <c r="C150" t="str">
        <f t="shared" si="8"/>
        <v>N</v>
      </c>
      <c r="D150" t="str">
        <f t="shared" si="9"/>
        <v>INSERT INTO CCD_TGT_SPP_MMPA (TGT_SPP_MMPA_NAME, FINSS_ID, APP_SHOW_OPT_YN) VALUES ('Sperm Whale - North Pacific', 649, 'N');</v>
      </c>
      <c r="E150" t="e">
        <f t="shared" si="10"/>
        <v>#N/A</v>
      </c>
      <c r="F150" t="str">
        <f t="shared" si="11"/>
        <v>UPDATE CCD_TGT_SPP_MMPA SET APP_SHOW_OPT_YN = 'N' where TGT_SPP_MMPA_NAME = 'Sperm Whale - North Pacific';</v>
      </c>
    </row>
    <row r="151" spans="1:6" x14ac:dyDescent="0.25">
      <c r="A151">
        <v>725</v>
      </c>
      <c r="B151" t="s">
        <v>984</v>
      </c>
      <c r="C151" t="str">
        <f t="shared" si="8"/>
        <v>N</v>
      </c>
      <c r="D151" t="str">
        <f t="shared" si="9"/>
        <v>INSERT INTO CCD_TGT_SPP_MMPA (TGT_SPP_MMPA_NAME, FINSS_ID, APP_SHOW_OPT_YN) VALUES ('Sperm Whale - Northern Gulf of Mexico', 725, 'N');</v>
      </c>
      <c r="E151" t="e">
        <f t="shared" si="10"/>
        <v>#N/A</v>
      </c>
      <c r="F151" t="str">
        <f t="shared" si="11"/>
        <v>UPDATE CCD_TGT_SPP_MMPA SET APP_SHOW_OPT_YN = 'N' where TGT_SPP_MMPA_NAME = 'Sperm Whale - Northern Gulf of Mexico';</v>
      </c>
    </row>
    <row r="152" spans="1:6" x14ac:dyDescent="0.25">
      <c r="A152">
        <v>650</v>
      </c>
      <c r="B152" t="s">
        <v>985</v>
      </c>
      <c r="C152" t="str">
        <f t="shared" si="8"/>
        <v>Y</v>
      </c>
      <c r="D152" t="str">
        <f t="shared" si="9"/>
        <v>INSERT INTO CCD_TGT_SPP_MMPA (TGT_SPP_MMPA_NAME, FINSS_ID, APP_SHOW_OPT_YN) VALUES ('Spinner Dolphin - Hawaii', 650, 'Y');</v>
      </c>
      <c r="E152" t="str">
        <f t="shared" si="10"/>
        <v>Spinner Dolphin - Hawaii</v>
      </c>
      <c r="F152" t="str">
        <f t="shared" si="11"/>
        <v>UPDATE CCD_TGT_SPP_MMPA SET APP_SHOW_OPT_YN = 'Y' where TGT_SPP_MMPA_NAME = 'Spinner Dolphin - Hawaii';</v>
      </c>
    </row>
    <row r="153" spans="1:6" x14ac:dyDescent="0.25">
      <c r="A153">
        <v>726</v>
      </c>
      <c r="B153" t="s">
        <v>986</v>
      </c>
      <c r="C153" t="str">
        <f t="shared" si="8"/>
        <v>N</v>
      </c>
      <c r="D153" t="str">
        <f t="shared" si="9"/>
        <v>INSERT INTO CCD_TGT_SPP_MMPA (TGT_SPP_MMPA_NAME, FINSS_ID, APP_SHOW_OPT_YN) VALUES ('Spinner Dolphin - Northern Gulf of Mexico', 726, 'N');</v>
      </c>
      <c r="E153" t="e">
        <f t="shared" si="10"/>
        <v>#N/A</v>
      </c>
      <c r="F153" t="str">
        <f t="shared" si="11"/>
        <v>UPDATE CCD_TGT_SPP_MMPA SET APP_SHOW_OPT_YN = 'N' where TGT_SPP_MMPA_NAME = 'Spinner Dolphin - Northern Gulf of Mexico';</v>
      </c>
    </row>
    <row r="154" spans="1:6" x14ac:dyDescent="0.25">
      <c r="A154">
        <v>651</v>
      </c>
      <c r="B154" t="s">
        <v>987</v>
      </c>
      <c r="C154" t="str">
        <f t="shared" si="8"/>
        <v>N</v>
      </c>
      <c r="D154" t="str">
        <f t="shared" si="9"/>
        <v>INSERT INTO CCD_TGT_SPP_MMPA (TGT_SPP_MMPA_NAME, FINSS_ID, APP_SHOW_OPT_YN) VALUES ('Spinner Dolphin - Western North Atlantic', 651, 'N');</v>
      </c>
      <c r="E154" t="e">
        <f t="shared" si="10"/>
        <v>#N/A</v>
      </c>
      <c r="F154" t="str">
        <f t="shared" si="11"/>
        <v>UPDATE CCD_TGT_SPP_MMPA SET APP_SHOW_OPT_YN = 'N' where TGT_SPP_MMPA_NAME = 'Spinner Dolphin - Western North Atlantic';</v>
      </c>
    </row>
    <row r="155" spans="1:6" x14ac:dyDescent="0.25">
      <c r="A155">
        <v>654</v>
      </c>
      <c r="B155" t="s">
        <v>988</v>
      </c>
      <c r="C155" t="str">
        <f t="shared" si="8"/>
        <v>N</v>
      </c>
      <c r="D155" t="str">
        <f t="shared" si="9"/>
        <v>INSERT INTO CCD_TGT_SPP_MMPA (TGT_SPP_MMPA_NAME, FINSS_ID, APP_SHOW_OPT_YN) VALUES ('Spotted Seal - Alaska', 654, 'N');</v>
      </c>
      <c r="E155" t="e">
        <f t="shared" si="10"/>
        <v>#N/A</v>
      </c>
      <c r="F155" t="str">
        <f t="shared" si="11"/>
        <v>UPDATE CCD_TGT_SPP_MMPA SET APP_SHOW_OPT_YN = 'N' where TGT_SPP_MMPA_NAME = 'Spotted Seal - Alaska';</v>
      </c>
    </row>
    <row r="156" spans="1:6" x14ac:dyDescent="0.25">
      <c r="A156">
        <v>580</v>
      </c>
      <c r="B156" t="s">
        <v>989</v>
      </c>
      <c r="C156" t="str">
        <f t="shared" si="8"/>
        <v>N</v>
      </c>
      <c r="D156" t="str">
        <f t="shared" si="9"/>
        <v>INSERT INTO CCD_TGT_SPP_MMPA (TGT_SPP_MMPA_NAME, FINSS_ID, APP_SHOW_OPT_YN) VALUES ('Stejneger''s Beaked Whale - Alaska', 580, 'N');</v>
      </c>
      <c r="E156" t="e">
        <f t="shared" si="10"/>
        <v>#N/A</v>
      </c>
      <c r="F156" t="str">
        <f t="shared" si="11"/>
        <v>UPDATE CCD_TGT_SPP_MMPA SET APP_SHOW_OPT_YN = 'N' where TGT_SPP_MMPA_NAME = 'Stejneger''s Beaked Whale - Alaska';</v>
      </c>
    </row>
    <row r="157" spans="1:6" x14ac:dyDescent="0.25">
      <c r="A157">
        <v>730</v>
      </c>
      <c r="B157" t="s">
        <v>501</v>
      </c>
      <c r="C157" t="str">
        <f t="shared" si="8"/>
        <v>N</v>
      </c>
      <c r="D157" t="str">
        <f t="shared" si="9"/>
        <v>INSERT INTO CCD_TGT_SPP_MMPA (TGT_SPP_MMPA_NAME, FINSS_ID, APP_SHOW_OPT_YN) VALUES ('Steller Sea Lion - Eastern', 730, 'N');</v>
      </c>
      <c r="E157" t="e">
        <f t="shared" si="10"/>
        <v>#N/A</v>
      </c>
      <c r="F157" t="str">
        <f t="shared" si="11"/>
        <v>UPDATE CCD_TGT_SPP_MMPA SET APP_SHOW_OPT_YN = 'N' where TGT_SPP_MMPA_NAME = 'Steller Sea Lion - Eastern';</v>
      </c>
    </row>
    <row r="158" spans="1:6" x14ac:dyDescent="0.25">
      <c r="A158">
        <v>655</v>
      </c>
      <c r="B158" t="s">
        <v>502</v>
      </c>
      <c r="C158" t="str">
        <f t="shared" si="8"/>
        <v>N</v>
      </c>
      <c r="D158" t="str">
        <f t="shared" si="9"/>
        <v>INSERT INTO CCD_TGT_SPP_MMPA (TGT_SPP_MMPA_NAME, FINSS_ID, APP_SHOW_OPT_YN) VALUES ('Steller Sea Lion - Western', 655, 'N');</v>
      </c>
      <c r="E158" t="e">
        <f t="shared" si="10"/>
        <v>#N/A</v>
      </c>
      <c r="F158" t="str">
        <f t="shared" si="11"/>
        <v>UPDATE CCD_TGT_SPP_MMPA SET APP_SHOW_OPT_YN = 'N' where TGT_SPP_MMPA_NAME = 'Steller Sea Lion - Western';</v>
      </c>
    </row>
    <row r="159" spans="1:6" x14ac:dyDescent="0.25">
      <c r="A159">
        <v>731</v>
      </c>
      <c r="B159" t="s">
        <v>990</v>
      </c>
      <c r="C159" t="str">
        <f t="shared" si="8"/>
        <v>N</v>
      </c>
      <c r="D159" t="str">
        <f t="shared" si="9"/>
        <v>INSERT INTO CCD_TGT_SPP_MMPA (TGT_SPP_MMPA_NAME, FINSS_ID, APP_SHOW_OPT_YN) VALUES ('Striped Dolphin - California-Oregon-Washington', 731, 'N');</v>
      </c>
      <c r="E159" t="e">
        <f t="shared" si="10"/>
        <v>#N/A</v>
      </c>
      <c r="F159" t="str">
        <f t="shared" si="11"/>
        <v>UPDATE CCD_TGT_SPP_MMPA SET APP_SHOW_OPT_YN = 'N' where TGT_SPP_MMPA_NAME = 'Striped Dolphin - California-Oregon-Washington';</v>
      </c>
    </row>
    <row r="160" spans="1:6" x14ac:dyDescent="0.25">
      <c r="A160">
        <v>656</v>
      </c>
      <c r="B160" t="s">
        <v>991</v>
      </c>
      <c r="C160" t="str">
        <f t="shared" si="8"/>
        <v>Y</v>
      </c>
      <c r="D160" t="str">
        <f t="shared" si="9"/>
        <v>INSERT INTO CCD_TGT_SPP_MMPA (TGT_SPP_MMPA_NAME, FINSS_ID, APP_SHOW_OPT_YN) VALUES ('Striped Dolphin - Hawaii', 656, 'Y');</v>
      </c>
      <c r="E160" t="str">
        <f t="shared" si="10"/>
        <v>Striped Dolphin - Hawaii</v>
      </c>
      <c r="F160" t="str">
        <f t="shared" si="11"/>
        <v>UPDATE CCD_TGT_SPP_MMPA SET APP_SHOW_OPT_YN = 'Y' where TGT_SPP_MMPA_NAME = 'Striped Dolphin - Hawaii';</v>
      </c>
    </row>
    <row r="161" spans="1:6" x14ac:dyDescent="0.25">
      <c r="A161">
        <v>732</v>
      </c>
      <c r="B161" t="s">
        <v>992</v>
      </c>
      <c r="C161" t="str">
        <f t="shared" si="8"/>
        <v>N</v>
      </c>
      <c r="D161" t="str">
        <f t="shared" si="9"/>
        <v>INSERT INTO CCD_TGT_SPP_MMPA (TGT_SPP_MMPA_NAME, FINSS_ID, APP_SHOW_OPT_YN) VALUES ('Striped Dolphin - Northern Gulf of Mexico', 732, 'N');</v>
      </c>
      <c r="E161" t="e">
        <f t="shared" si="10"/>
        <v>#N/A</v>
      </c>
      <c r="F161" t="str">
        <f t="shared" si="11"/>
        <v>UPDATE CCD_TGT_SPP_MMPA SET APP_SHOW_OPT_YN = 'N' where TGT_SPP_MMPA_NAME = 'Striped Dolphin - Northern Gulf of Mexico';</v>
      </c>
    </row>
    <row r="162" spans="1:6" x14ac:dyDescent="0.25">
      <c r="A162">
        <v>657</v>
      </c>
      <c r="B162" t="s">
        <v>993</v>
      </c>
      <c r="C162" t="str">
        <f t="shared" si="8"/>
        <v>N</v>
      </c>
      <c r="D162" t="str">
        <f t="shared" si="9"/>
        <v>INSERT INTO CCD_TGT_SPP_MMPA (TGT_SPP_MMPA_NAME, FINSS_ID, APP_SHOW_OPT_YN) VALUES ('Striped Dolphin - Western North Atlantic', 657, 'N');</v>
      </c>
      <c r="E162" t="e">
        <f t="shared" si="10"/>
        <v>#N/A</v>
      </c>
      <c r="F162" t="str">
        <f t="shared" si="11"/>
        <v>UPDATE CCD_TGT_SPP_MMPA SET APP_SHOW_OPT_YN = 'N' where TGT_SPP_MMPA_NAME = 'Striped Dolphin - Western North Atlantic';</v>
      </c>
    </row>
    <row r="163" spans="1:6" x14ac:dyDescent="0.25">
      <c r="A163">
        <v>668</v>
      </c>
      <c r="B163" t="s">
        <v>994</v>
      </c>
      <c r="C163" t="str">
        <f t="shared" si="8"/>
        <v>N</v>
      </c>
      <c r="D163" t="str">
        <f t="shared" si="9"/>
        <v>INSERT INTO CCD_TGT_SPP_MMPA (TGT_SPP_MMPA_NAME, FINSS_ID, APP_SHOW_OPT_YN) VALUES ('True''s Beaked Whale - Western North Atlantic', 668, 'N');</v>
      </c>
      <c r="E163" t="e">
        <f t="shared" si="10"/>
        <v>#N/A</v>
      </c>
      <c r="F163" t="str">
        <f t="shared" si="11"/>
        <v>UPDATE CCD_TGT_SPP_MMPA SET APP_SHOW_OPT_YN = 'N' where TGT_SPP_MMPA_NAME = 'True''s Beaked Whale - Western North Atlantic';</v>
      </c>
    </row>
    <row r="164" spans="1:6" x14ac:dyDescent="0.25">
      <c r="A164">
        <v>733</v>
      </c>
      <c r="B164" t="s">
        <v>995</v>
      </c>
      <c r="C164" t="str">
        <f t="shared" si="8"/>
        <v>N</v>
      </c>
      <c r="D164" t="str">
        <f t="shared" si="9"/>
        <v>INSERT INTO CCD_TGT_SPP_MMPA (TGT_SPP_MMPA_NAME, FINSS_ID, APP_SHOW_OPT_YN) VALUES ('White-Beaked Dolphin - Western North Atlantic', 733, 'N');</v>
      </c>
      <c r="E164" t="e">
        <f t="shared" si="10"/>
        <v>#N/A</v>
      </c>
      <c r="F164" t="str">
        <f t="shared" si="11"/>
        <v>UPDATE CCD_TGT_SPP_MMPA SET APP_SHOW_OPT_YN = 'N' where TGT_SPP_MMPA_NAME = 'White-Beaked Dolphin - Western North Atlantic';</v>
      </c>
    </row>
  </sheetData>
  <pageMargins left="0.7" right="0.7" top="0.75" bottom="0.75" header="0.3" footer="0.3"/>
  <pageSetup orientation="portrait" horizontalDpi="1200" verticalDpi="12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1"/>
  <sheetViews>
    <sheetView topLeftCell="A150" workbookViewId="0">
      <selection activeCell="F2" sqref="F2:F231"/>
    </sheetView>
  </sheetViews>
  <sheetFormatPr defaultRowHeight="15" x14ac:dyDescent="0.25"/>
  <cols>
    <col min="2" max="2" width="69.140625" bestFit="1" customWidth="1"/>
    <col min="3" max="3" width="19.42578125" bestFit="1" customWidth="1"/>
    <col min="4" max="4" width="19.140625" customWidth="1"/>
  </cols>
  <sheetData>
    <row r="1" spans="1:21" x14ac:dyDescent="0.25">
      <c r="A1" t="s">
        <v>431</v>
      </c>
      <c r="B1" t="s">
        <v>432</v>
      </c>
      <c r="C1" t="s">
        <v>1852</v>
      </c>
      <c r="D1" t="s">
        <v>1714</v>
      </c>
      <c r="E1" t="s">
        <v>1853</v>
      </c>
      <c r="F1" t="s">
        <v>1858</v>
      </c>
      <c r="S1" t="s">
        <v>431</v>
      </c>
      <c r="T1" t="s">
        <v>1854</v>
      </c>
      <c r="U1" t="s">
        <v>1855</v>
      </c>
    </row>
    <row r="2" spans="1:21" x14ac:dyDescent="0.25">
      <c r="A2">
        <v>55</v>
      </c>
      <c r="B2" t="s">
        <v>505</v>
      </c>
      <c r="C2" t="str">
        <f>IF(ISNA(E2), "N", "Y")</f>
        <v>N</v>
      </c>
      <c r="D2" t="str">
        <f>CONCATENATE("INSERT INTO CCD_TGT_SPP_FSSI (TGT_SPP_FSSI_NAME, FINSS_ID, APP_SHOW_OPT_YN) VALUES ('", SUBSTITUTE(B2, "'", "''"), "', ", A2, ", '",C2, "');")</f>
        <v>INSERT INTO CCD_TGT_SPP_FSSI (TGT_SPP_FSSI_NAME, FINSS_ID, APP_SHOW_OPT_YN) VALUES ('Acadian redfish - Gulf of Maine / Georges Bank', 55, 'N');</v>
      </c>
      <c r="E2" t="e">
        <f>VLOOKUP(B2, $T$2:$U$33, 1, FALSE)</f>
        <v>#N/A</v>
      </c>
      <c r="F2" t="str">
        <f>CONCATENATE("UPDATE CCD_TGT_SPP_FSSI SET APP_SHOW_OPT_YN = '", C2, "' where TGT_SPP_FSSI_NAME = '", SUBSTITUTE(B2, "'", "''"), "';")</f>
        <v>UPDATE CCD_TGT_SPP_FSSI SET APP_SHOW_OPT_YN = 'N' where TGT_SPP_FSSI_NAME = 'Acadian redfish - Gulf of Maine / Georges Bank';</v>
      </c>
      <c r="S2">
        <v>1185</v>
      </c>
      <c r="T2" t="s">
        <v>509</v>
      </c>
      <c r="U2">
        <v>88</v>
      </c>
    </row>
    <row r="3" spans="1:21" x14ac:dyDescent="0.25">
      <c r="A3">
        <v>149</v>
      </c>
      <c r="B3" t="s">
        <v>506</v>
      </c>
      <c r="C3" t="str">
        <f t="shared" ref="C3:C66" si="0">IF(ISNA(E3), "N", "Y")</f>
        <v>N</v>
      </c>
      <c r="D3" t="str">
        <f t="shared" ref="D3:D66" si="1">CONCATENATE("INSERT INTO CCD_TGT_SPP_FSSI (TGT_SPP_FSSI_NAME, FINSS_ID, APP_SHOW_OPT_YN) VALUES ('", SUBSTITUTE(B3, "'", "''"), "', ", A3, ", '",C3, "');")</f>
        <v>INSERT INTO CCD_TGT_SPP_FSSI (TGT_SPP_FSSI_NAME, FINSS_ID, APP_SHOW_OPT_YN) VALUES ('Alaska plaice - Bering Sea / Aleutian Islands', 149, 'N');</v>
      </c>
      <c r="E3" t="e">
        <f t="shared" ref="E3:E66" si="2">VLOOKUP(B3, $T$2:$U$33, 1, FALSE)</f>
        <v>#N/A</v>
      </c>
      <c r="F3" t="str">
        <f t="shared" ref="F3:F66" si="3">CONCATENATE("UPDATE CCD_TGT_SPP_FSSI SET APP_SHOW_OPT_YN = '", C3, "' where TGT_SPP_FSSI_NAME = '", SUBSTITUTE(B3, "'", "''"), "';")</f>
        <v>UPDATE CCD_TGT_SPP_FSSI SET APP_SHOW_OPT_YN = 'N' where TGT_SPP_FSSI_NAME = 'Alaska plaice - Bering Sea / Aleutian Islands';</v>
      </c>
      <c r="S3">
        <v>1187</v>
      </c>
      <c r="T3" t="s">
        <v>511</v>
      </c>
      <c r="U3">
        <v>1</v>
      </c>
    </row>
    <row r="4" spans="1:21" x14ac:dyDescent="0.25">
      <c r="A4">
        <v>86</v>
      </c>
      <c r="B4" t="s">
        <v>507</v>
      </c>
      <c r="C4" t="str">
        <f t="shared" si="0"/>
        <v>N</v>
      </c>
      <c r="D4" t="str">
        <f t="shared" si="1"/>
        <v>INSERT INTO CCD_TGT_SPP_FSSI (TGT_SPP_FSSI_NAME, FINSS_ID, APP_SHOW_OPT_YN) VALUES ('Albacore - North Atlantic', 86, 'N');</v>
      </c>
      <c r="E4" t="e">
        <f t="shared" si="2"/>
        <v>#N/A</v>
      </c>
      <c r="F4" t="str">
        <f t="shared" si="3"/>
        <v>UPDATE CCD_TGT_SPP_FSSI SET APP_SHOW_OPT_YN = 'N' where TGT_SPP_FSSI_NAME = 'Albacore - North Atlantic';</v>
      </c>
      <c r="S4">
        <v>1188</v>
      </c>
      <c r="T4" t="s">
        <v>512</v>
      </c>
      <c r="U4">
        <v>29</v>
      </c>
    </row>
    <row r="5" spans="1:21" x14ac:dyDescent="0.25">
      <c r="A5">
        <v>87</v>
      </c>
      <c r="B5" t="s">
        <v>508</v>
      </c>
      <c r="C5" t="str">
        <f t="shared" si="0"/>
        <v>N</v>
      </c>
      <c r="D5" t="str">
        <f t="shared" si="1"/>
        <v>INSERT INTO CCD_TGT_SPP_FSSI (TGT_SPP_FSSI_NAME, FINSS_ID, APP_SHOW_OPT_YN) VALUES ('Albacore - North Pacific', 87, 'N');</v>
      </c>
      <c r="E5" t="e">
        <f t="shared" si="2"/>
        <v>#N/A</v>
      </c>
      <c r="F5" t="str">
        <f t="shared" si="3"/>
        <v>UPDATE CCD_TGT_SPP_FSSI SET APP_SHOW_OPT_YN = 'N' where TGT_SPP_FSSI_NAME = 'Albacore - North Pacific';</v>
      </c>
      <c r="S5">
        <v>1189</v>
      </c>
      <c r="T5" t="s">
        <v>513</v>
      </c>
      <c r="U5">
        <v>30</v>
      </c>
    </row>
    <row r="6" spans="1:21" x14ac:dyDescent="0.25">
      <c r="A6">
        <v>88</v>
      </c>
      <c r="B6" t="s">
        <v>509</v>
      </c>
      <c r="C6" t="str">
        <f t="shared" si="0"/>
        <v>Y</v>
      </c>
      <c r="D6" t="str">
        <f t="shared" si="1"/>
        <v>INSERT INTO CCD_TGT_SPP_FSSI (TGT_SPP_FSSI_NAME, FINSS_ID, APP_SHOW_OPT_YN) VALUES ('Albacore - South Pacific', 88, 'Y');</v>
      </c>
      <c r="E6" t="str">
        <f t="shared" si="2"/>
        <v>Albacore - South Pacific</v>
      </c>
      <c r="F6" t="str">
        <f t="shared" si="3"/>
        <v>UPDATE CCD_TGT_SPP_FSSI SET APP_SHOW_OPT_YN = 'Y' where TGT_SPP_FSSI_NAME = 'Albacore - South Pacific';</v>
      </c>
      <c r="S6">
        <v>1190</v>
      </c>
      <c r="T6" t="s">
        <v>514</v>
      </c>
      <c r="U6">
        <v>148</v>
      </c>
    </row>
    <row r="7" spans="1:21" x14ac:dyDescent="0.25">
      <c r="A7">
        <v>184</v>
      </c>
      <c r="B7" t="s">
        <v>510</v>
      </c>
      <c r="C7" t="str">
        <f t="shared" si="0"/>
        <v>N</v>
      </c>
      <c r="D7" t="str">
        <f t="shared" si="1"/>
        <v>INSERT INTO CCD_TGT_SPP_FSSI (TGT_SPP_FSSI_NAME, FINSS_ID, APP_SHOW_OPT_YN) VALUES ('American plaice - Gulf of Maine / Georges Bank', 184, 'N');</v>
      </c>
      <c r="E7" t="e">
        <f t="shared" si="2"/>
        <v>#N/A</v>
      </c>
      <c r="F7" t="str">
        <f t="shared" si="3"/>
        <v>UPDATE CCD_TGT_SPP_FSSI SET APP_SHOW_OPT_YN = 'N' where TGT_SPP_FSSI_NAME = 'American plaice - Gulf of Maine / Georges Bank';</v>
      </c>
      <c r="S7">
        <v>1221</v>
      </c>
      <c r="T7" t="s">
        <v>545</v>
      </c>
      <c r="U7">
        <v>116</v>
      </c>
    </row>
    <row r="8" spans="1:21" x14ac:dyDescent="0.25">
      <c r="A8">
        <v>1</v>
      </c>
      <c r="B8" t="s">
        <v>511</v>
      </c>
      <c r="C8" t="str">
        <f t="shared" si="0"/>
        <v>Y</v>
      </c>
      <c r="D8" t="str">
        <f t="shared" si="1"/>
        <v>INSERT INTO CCD_TGT_SPP_FSSI (TGT_SPP_FSSI_NAME, FINSS_ID, APP_SHOW_OPT_YN) VALUES ('American Samoa Bottomfish Multi-species Complex', 1, 'Y');</v>
      </c>
      <c r="E8" t="str">
        <f t="shared" si="2"/>
        <v>American Samoa Bottomfish Multi-species Complex</v>
      </c>
      <c r="F8" t="str">
        <f t="shared" si="3"/>
        <v>UPDATE CCD_TGT_SPP_FSSI SET APP_SHOW_OPT_YN = 'Y' where TGT_SPP_FSSI_NAME = 'American Samoa Bottomfish Multi-species Complex';</v>
      </c>
      <c r="S8">
        <v>1224</v>
      </c>
      <c r="T8" t="s">
        <v>548</v>
      </c>
      <c r="U8">
        <v>154</v>
      </c>
    </row>
    <row r="9" spans="1:21" x14ac:dyDescent="0.25">
      <c r="A9">
        <v>29</v>
      </c>
      <c r="B9" t="s">
        <v>512</v>
      </c>
      <c r="C9" t="str">
        <f t="shared" si="0"/>
        <v>Y</v>
      </c>
      <c r="D9" t="str">
        <f t="shared" si="1"/>
        <v>INSERT INTO CCD_TGT_SPP_FSSI (TGT_SPP_FSSI_NAME, FINSS_ID, APP_SHOW_OPT_YN) VALUES ('Arrowtooth flounder - Gulf of Alaska', 29, 'Y');</v>
      </c>
      <c r="E9" t="str">
        <f t="shared" si="2"/>
        <v>Arrowtooth flounder - Gulf of Alaska</v>
      </c>
      <c r="F9" t="str">
        <f t="shared" si="3"/>
        <v>UPDATE CCD_TGT_SPP_FSSI SET APP_SHOW_OPT_YN = 'Y' where TGT_SPP_FSSI_NAME = 'Arrowtooth flounder - Gulf of Alaska';</v>
      </c>
      <c r="S9">
        <v>1250</v>
      </c>
      <c r="T9" t="s">
        <v>574</v>
      </c>
      <c r="U9">
        <v>218</v>
      </c>
    </row>
    <row r="10" spans="1:21" x14ac:dyDescent="0.25">
      <c r="A10">
        <v>30</v>
      </c>
      <c r="B10" t="s">
        <v>513</v>
      </c>
      <c r="C10" t="str">
        <f t="shared" si="0"/>
        <v>Y</v>
      </c>
      <c r="D10" t="str">
        <f t="shared" si="1"/>
        <v>INSERT INTO CCD_TGT_SPP_FSSI (TGT_SPP_FSSI_NAME, FINSS_ID, APP_SHOW_OPT_YN) VALUES ('Arrowtooth flounder - Pacific Coast', 30, 'Y');</v>
      </c>
      <c r="E10" t="str">
        <f t="shared" si="2"/>
        <v>Arrowtooth flounder - Pacific Coast</v>
      </c>
      <c r="F10" t="str">
        <f t="shared" si="3"/>
        <v>UPDATE CCD_TGT_SPP_FSSI SET APP_SHOW_OPT_YN = 'Y' where TGT_SPP_FSSI_NAME = 'Arrowtooth flounder - Pacific Coast';</v>
      </c>
      <c r="S10">
        <v>1278</v>
      </c>
      <c r="T10" t="s">
        <v>602</v>
      </c>
      <c r="U10">
        <v>21</v>
      </c>
    </row>
    <row r="11" spans="1:21" x14ac:dyDescent="0.25">
      <c r="A11">
        <v>148</v>
      </c>
      <c r="B11" t="s">
        <v>514</v>
      </c>
      <c r="C11" t="str">
        <f t="shared" si="0"/>
        <v>Y</v>
      </c>
      <c r="D11" t="str">
        <f t="shared" si="1"/>
        <v>INSERT INTO CCD_TGT_SPP_FSSI (TGT_SPP_FSSI_NAME, FINSS_ID, APP_SHOW_OPT_YN) VALUES ('Atka mackerel - Aleutian Islands', 148, 'Y');</v>
      </c>
      <c r="E11" t="str">
        <f t="shared" si="2"/>
        <v>Atka mackerel - Aleutian Islands</v>
      </c>
      <c r="F11" t="str">
        <f t="shared" si="3"/>
        <v>UPDATE CCD_TGT_SPP_FSSI SET APP_SHOW_OPT_YN = 'Y' where TGT_SPP_FSSI_NAME = 'Atka mackerel - Aleutian Islands';</v>
      </c>
      <c r="S11">
        <v>1279</v>
      </c>
      <c r="T11" t="s">
        <v>603</v>
      </c>
      <c r="U11">
        <v>22</v>
      </c>
    </row>
    <row r="12" spans="1:21" x14ac:dyDescent="0.25">
      <c r="A12">
        <v>176</v>
      </c>
      <c r="B12" t="s">
        <v>515</v>
      </c>
      <c r="C12" t="str">
        <f t="shared" si="0"/>
        <v>N</v>
      </c>
      <c r="D12" t="str">
        <f t="shared" si="1"/>
        <v>INSERT INTO CCD_TGT_SPP_FSSI (TGT_SPP_FSSI_NAME, FINSS_ID, APP_SHOW_OPT_YN) VALUES ('Atlantic cod - Georges Bank', 176, 'N');</v>
      </c>
      <c r="E12" t="e">
        <f t="shared" si="2"/>
        <v>#N/A</v>
      </c>
      <c r="F12" t="str">
        <f t="shared" si="3"/>
        <v>UPDATE CCD_TGT_SPP_FSSI SET APP_SHOW_OPT_YN = 'N' where TGT_SPP_FSSI_NAME = 'Atlantic cod - Georges Bank';</v>
      </c>
      <c r="S12">
        <v>1283</v>
      </c>
      <c r="T12" t="s">
        <v>607</v>
      </c>
      <c r="U12">
        <v>167</v>
      </c>
    </row>
    <row r="13" spans="1:21" x14ac:dyDescent="0.25">
      <c r="A13">
        <v>177</v>
      </c>
      <c r="B13" t="s">
        <v>516</v>
      </c>
      <c r="C13" t="str">
        <f t="shared" si="0"/>
        <v>N</v>
      </c>
      <c r="D13" t="str">
        <f t="shared" si="1"/>
        <v>INSERT INTO CCD_TGT_SPP_FSSI (TGT_SPP_FSSI_NAME, FINSS_ID, APP_SHOW_OPT_YN) VALUES ('Atlantic cod - Gulf of Maine', 177, 'N');</v>
      </c>
      <c r="E13" t="e">
        <f t="shared" si="2"/>
        <v>#N/A</v>
      </c>
      <c r="F13" t="str">
        <f t="shared" si="3"/>
        <v>UPDATE CCD_TGT_SPP_FSSI SET APP_SHOW_OPT_YN = 'N' where TGT_SPP_FSSI_NAME = 'Atlantic cod - Gulf of Maine';</v>
      </c>
      <c r="S13">
        <v>1303</v>
      </c>
      <c r="T13" t="s">
        <v>627</v>
      </c>
      <c r="U13">
        <v>197</v>
      </c>
    </row>
    <row r="14" spans="1:21" x14ac:dyDescent="0.25">
      <c r="A14">
        <v>185</v>
      </c>
      <c r="B14" t="s">
        <v>517</v>
      </c>
      <c r="C14" t="str">
        <f t="shared" si="0"/>
        <v>N</v>
      </c>
      <c r="D14" t="str">
        <f t="shared" si="1"/>
        <v>INSERT INTO CCD_TGT_SPP_FSSI (TGT_SPP_FSSI_NAME, FINSS_ID, APP_SHOW_OPT_YN) VALUES ('Atlantic halibut - Northwestern Atlantic Coast', 185, 'N');</v>
      </c>
      <c r="E14" t="e">
        <f t="shared" si="2"/>
        <v>#N/A</v>
      </c>
      <c r="F14" t="str">
        <f t="shared" si="3"/>
        <v>UPDATE CCD_TGT_SPP_FSSI SET APP_SHOW_OPT_YN = 'N' where TGT_SPP_FSSI_NAME = 'Atlantic halibut - Northwestern Atlantic Coast';</v>
      </c>
      <c r="S14">
        <v>1350</v>
      </c>
      <c r="T14" t="s">
        <v>674</v>
      </c>
      <c r="U14">
        <v>82</v>
      </c>
    </row>
    <row r="15" spans="1:21" x14ac:dyDescent="0.25">
      <c r="A15">
        <v>217</v>
      </c>
      <c r="B15" t="s">
        <v>518</v>
      </c>
      <c r="C15" t="str">
        <f t="shared" si="0"/>
        <v>N</v>
      </c>
      <c r="D15" t="str">
        <f t="shared" si="1"/>
        <v>INSERT INTO CCD_TGT_SPP_FSSI (TGT_SPP_FSSI_NAME, FINSS_ID, APP_SHOW_OPT_YN) VALUES ('Atlantic herring - Northwestern Atlantic Coast', 217, 'N');</v>
      </c>
      <c r="E15" t="e">
        <f t="shared" si="2"/>
        <v>#N/A</v>
      </c>
      <c r="F15" t="str">
        <f t="shared" si="3"/>
        <v>UPDATE CCD_TGT_SPP_FSSI SET APP_SHOW_OPT_YN = 'N' where TGT_SPP_FSSI_NAME = 'Atlantic herring - Northwestern Atlantic Coast';</v>
      </c>
      <c r="S15">
        <v>1381</v>
      </c>
      <c r="T15" t="s">
        <v>705</v>
      </c>
      <c r="U15">
        <v>198</v>
      </c>
    </row>
    <row r="16" spans="1:21" x14ac:dyDescent="0.25">
      <c r="A16">
        <v>2</v>
      </c>
      <c r="B16" t="s">
        <v>519</v>
      </c>
      <c r="C16" t="str">
        <f t="shared" si="0"/>
        <v>N</v>
      </c>
      <c r="D16" t="str">
        <f t="shared" si="1"/>
        <v>INSERT INTO CCD_TGT_SPP_FSSI (TGT_SPP_FSSI_NAME, FINSS_ID, APP_SHOW_OPT_YN) VALUES ('Atlantic Large Coastal Shark Complex', 2, 'N');</v>
      </c>
      <c r="E16" t="e">
        <f t="shared" si="2"/>
        <v>#N/A</v>
      </c>
      <c r="F16" t="str">
        <f t="shared" si="3"/>
        <v>UPDATE CCD_TGT_SPP_FSSI SET APP_SHOW_OPT_YN = 'N' where TGT_SPP_FSSI_NAME = 'Atlantic Large Coastal Shark Complex';</v>
      </c>
      <c r="S16">
        <v>1403</v>
      </c>
      <c r="T16" t="s">
        <v>727</v>
      </c>
      <c r="U16">
        <v>89</v>
      </c>
    </row>
    <row r="17" spans="1:6" x14ac:dyDescent="0.25">
      <c r="A17">
        <v>37</v>
      </c>
      <c r="B17" t="s">
        <v>520</v>
      </c>
      <c r="C17" t="str">
        <f t="shared" si="0"/>
        <v>N</v>
      </c>
      <c r="D17" t="str">
        <f t="shared" si="1"/>
        <v>INSERT INTO CCD_TGT_SPP_FSSI (TGT_SPP_FSSI_NAME, FINSS_ID, APP_SHOW_OPT_YN) VALUES ('Atlantic mackerel - Gulf of Maine / Cape Hatteras', 37, 'N');</v>
      </c>
      <c r="E17" t="e">
        <f t="shared" si="2"/>
        <v>#N/A</v>
      </c>
      <c r="F17" t="str">
        <f t="shared" si="3"/>
        <v>UPDATE CCD_TGT_SPP_FSSI SET APP_SHOW_OPT_YN = 'N' where TGT_SPP_FSSI_NAME = 'Atlantic mackerel - Gulf of Maine / Cape Hatteras';</v>
      </c>
    </row>
    <row r="18" spans="1:6" x14ac:dyDescent="0.25">
      <c r="A18">
        <v>31</v>
      </c>
      <c r="B18" t="s">
        <v>521</v>
      </c>
      <c r="C18" t="str">
        <f t="shared" si="0"/>
        <v>N</v>
      </c>
      <c r="D18" t="str">
        <f t="shared" si="1"/>
        <v>INSERT INTO CCD_TGT_SPP_FSSI (TGT_SPP_FSSI_NAME, FINSS_ID, APP_SHOW_OPT_YN) VALUES ('Atlantic sharpnose shark - Atlantic', 31, 'N');</v>
      </c>
      <c r="E18" t="e">
        <f t="shared" si="2"/>
        <v>#N/A</v>
      </c>
      <c r="F18" t="str">
        <f t="shared" si="3"/>
        <v>UPDATE CCD_TGT_SPP_FSSI SET APP_SHOW_OPT_YN = 'N' where TGT_SPP_FSSI_NAME = 'Atlantic sharpnose shark - Atlantic';</v>
      </c>
    </row>
    <row r="19" spans="1:6" x14ac:dyDescent="0.25">
      <c r="A19">
        <v>3</v>
      </c>
      <c r="B19" t="s">
        <v>522</v>
      </c>
      <c r="C19" t="str">
        <f t="shared" si="0"/>
        <v>N</v>
      </c>
      <c r="D19" t="str">
        <f t="shared" si="1"/>
        <v>INSERT INTO CCD_TGT_SPP_FSSI (TGT_SPP_FSSI_NAME, FINSS_ID, APP_SHOW_OPT_YN) VALUES ('Atlantic Small Coastal Shark Complex', 3, 'N');</v>
      </c>
      <c r="E19" t="e">
        <f t="shared" si="2"/>
        <v>#N/A</v>
      </c>
      <c r="F19" t="str">
        <f t="shared" si="3"/>
        <v>UPDATE CCD_TGT_SPP_FSSI SET APP_SHOW_OPT_YN = 'N' where TGT_SPP_FSSI_NAME = 'Atlantic Small Coastal Shark Complex';</v>
      </c>
    </row>
    <row r="20" spans="1:6" x14ac:dyDescent="0.25">
      <c r="A20">
        <v>77</v>
      </c>
      <c r="B20" t="s">
        <v>523</v>
      </c>
      <c r="C20" t="str">
        <f t="shared" si="0"/>
        <v>N</v>
      </c>
      <c r="D20" t="str">
        <f t="shared" si="1"/>
        <v>INSERT INTO CCD_TGT_SPP_FSSI (TGT_SPP_FSSI_NAME, FINSS_ID, APP_SHOW_OPT_YN) VALUES ('Atlantic surfclam - Mid-Atlantic Coast', 77, 'N');</v>
      </c>
      <c r="E20" t="e">
        <f t="shared" si="2"/>
        <v>#N/A</v>
      </c>
      <c r="F20" t="str">
        <f t="shared" si="3"/>
        <v>UPDATE CCD_TGT_SPP_FSSI SET APP_SHOW_OPT_YN = 'N' where TGT_SPP_FSSI_NAME = 'Atlantic surfclam - Mid-Atlantic Coast';</v>
      </c>
    </row>
    <row r="21" spans="1:6" x14ac:dyDescent="0.25">
      <c r="A21">
        <v>69</v>
      </c>
      <c r="B21" t="s">
        <v>524</v>
      </c>
      <c r="C21" t="str">
        <f t="shared" si="0"/>
        <v>N</v>
      </c>
      <c r="D21" t="str">
        <f t="shared" si="1"/>
        <v>INSERT INTO CCD_TGT_SPP_FSSI (TGT_SPP_FSSI_NAME, FINSS_ID, APP_SHOW_OPT_YN) VALUES ('Bank rockfish - California', 69, 'N');</v>
      </c>
      <c r="E21" t="e">
        <f t="shared" si="2"/>
        <v>#N/A</v>
      </c>
      <c r="F21" t="str">
        <f t="shared" si="3"/>
        <v>UPDATE CCD_TGT_SPP_FSSI SET APP_SHOW_OPT_YN = 'N' where TGT_SPP_FSSI_NAME = 'Bank rockfish - California';</v>
      </c>
    </row>
    <row r="22" spans="1:6" x14ac:dyDescent="0.25">
      <c r="A22">
        <v>222</v>
      </c>
      <c r="B22" t="s">
        <v>525</v>
      </c>
      <c r="C22" t="str">
        <f t="shared" si="0"/>
        <v>N</v>
      </c>
      <c r="D22" t="str">
        <f t="shared" si="1"/>
        <v>INSERT INTO CCD_TGT_SPP_FSSI (TGT_SPP_FSSI_NAME, FINSS_ID, APP_SHOW_OPT_YN) VALUES ('Barndoor skate - Georges Bank / Southern New England', 222, 'N');</v>
      </c>
      <c r="E22" t="e">
        <f t="shared" si="2"/>
        <v>#N/A</v>
      </c>
      <c r="F22" t="str">
        <f t="shared" si="3"/>
        <v>UPDATE CCD_TGT_SPP_FSSI SET APP_SHOW_OPT_YN = 'N' where TGT_SPP_FSSI_NAME = 'Barndoor skate - Georges Bank / Southern New England';</v>
      </c>
    </row>
    <row r="23" spans="1:6" x14ac:dyDescent="0.25">
      <c r="A23">
        <v>4</v>
      </c>
      <c r="B23" t="s">
        <v>526</v>
      </c>
      <c r="C23" t="str">
        <f t="shared" si="0"/>
        <v>N</v>
      </c>
      <c r="D23" t="str">
        <f t="shared" si="1"/>
        <v>INSERT INTO CCD_TGT_SPP_FSSI (TGT_SPP_FSSI_NAME, FINSS_ID, APP_SHOW_OPT_YN) VALUES ('Bering Sea / Aleutian Islands Arrowtooth Flounder Complex', 4, 'N');</v>
      </c>
      <c r="E23" t="e">
        <f t="shared" si="2"/>
        <v>#N/A</v>
      </c>
      <c r="F23" t="str">
        <f t="shared" si="3"/>
        <v>UPDATE CCD_TGT_SPP_FSSI SET APP_SHOW_OPT_YN = 'N' where TGT_SPP_FSSI_NAME = 'Bering Sea / Aleutian Islands Arrowtooth Flounder Complex';</v>
      </c>
    </row>
    <row r="24" spans="1:6" x14ac:dyDescent="0.25">
      <c r="A24">
        <v>5</v>
      </c>
      <c r="B24" t="s">
        <v>527</v>
      </c>
      <c r="C24" t="str">
        <f t="shared" si="0"/>
        <v>N</v>
      </c>
      <c r="D24" t="str">
        <f t="shared" si="1"/>
        <v>INSERT INTO CCD_TGT_SPP_FSSI (TGT_SPP_FSSI_NAME, FINSS_ID, APP_SHOW_OPT_YN) VALUES ('Bering Sea / Aleutian Islands Blackspotted and Rougheye Rockfish Complex', 5, 'N');</v>
      </c>
      <c r="E24" t="e">
        <f t="shared" si="2"/>
        <v>#N/A</v>
      </c>
      <c r="F24" t="str">
        <f t="shared" si="3"/>
        <v>UPDATE CCD_TGT_SPP_FSSI SET APP_SHOW_OPT_YN = 'N' where TGT_SPP_FSSI_NAME = 'Bering Sea / Aleutian Islands Blackspotted and Rougheye Rockfish Complex';</v>
      </c>
    </row>
    <row r="25" spans="1:6" x14ac:dyDescent="0.25">
      <c r="A25">
        <v>6</v>
      </c>
      <c r="B25" t="s">
        <v>528</v>
      </c>
      <c r="C25" t="str">
        <f t="shared" si="0"/>
        <v>N</v>
      </c>
      <c r="D25" t="str">
        <f t="shared" si="1"/>
        <v>INSERT INTO CCD_TGT_SPP_FSSI (TGT_SPP_FSSI_NAME, FINSS_ID, APP_SHOW_OPT_YN) VALUES ('Bering Sea / Aleutian Islands Flathead Sole Complex', 6, 'N');</v>
      </c>
      <c r="E25" t="e">
        <f t="shared" si="2"/>
        <v>#N/A</v>
      </c>
      <c r="F25" t="str">
        <f t="shared" si="3"/>
        <v>UPDATE CCD_TGT_SPP_FSSI SET APP_SHOW_OPT_YN = 'N' where TGT_SPP_FSSI_NAME = 'Bering Sea / Aleutian Islands Flathead Sole Complex';</v>
      </c>
    </row>
    <row r="26" spans="1:6" x14ac:dyDescent="0.25">
      <c r="A26">
        <v>7</v>
      </c>
      <c r="B26" t="s">
        <v>529</v>
      </c>
      <c r="C26" t="str">
        <f t="shared" si="0"/>
        <v>N</v>
      </c>
      <c r="D26" t="str">
        <f t="shared" si="1"/>
        <v>INSERT INTO CCD_TGT_SPP_FSSI (TGT_SPP_FSSI_NAME, FINSS_ID, APP_SHOW_OPT_YN) VALUES ('Bering Sea / Aleutian Islands Rock Sole Complex', 7, 'N');</v>
      </c>
      <c r="E26" t="e">
        <f t="shared" si="2"/>
        <v>#N/A</v>
      </c>
      <c r="F26" t="str">
        <f t="shared" si="3"/>
        <v>UPDATE CCD_TGT_SPP_FSSI SET APP_SHOW_OPT_YN = 'N' where TGT_SPP_FSSI_NAME = 'Bering Sea / Aleutian Islands Rock Sole Complex';</v>
      </c>
    </row>
    <row r="27" spans="1:6" x14ac:dyDescent="0.25">
      <c r="A27">
        <v>72</v>
      </c>
      <c r="B27" t="s">
        <v>530</v>
      </c>
      <c r="C27" t="str">
        <f t="shared" si="0"/>
        <v>N</v>
      </c>
      <c r="D27" t="str">
        <f t="shared" si="1"/>
        <v>INSERT INTO CCD_TGT_SPP_FSSI (TGT_SPP_FSSI_NAME, FINSS_ID, APP_SHOW_OPT_YN) VALUES ('Bigeye scad - Hawaiian Archipelago', 72, 'N');</v>
      </c>
      <c r="E27" t="e">
        <f t="shared" si="2"/>
        <v>#N/A</v>
      </c>
      <c r="F27" t="str">
        <f t="shared" si="3"/>
        <v>UPDATE CCD_TGT_SPP_FSSI SET APP_SHOW_OPT_YN = 'N' where TGT_SPP_FSSI_NAME = 'Bigeye scad - Hawaiian Archipelago';</v>
      </c>
    </row>
    <row r="28" spans="1:6" x14ac:dyDescent="0.25">
      <c r="A28">
        <v>92</v>
      </c>
      <c r="B28" t="s">
        <v>531</v>
      </c>
      <c r="C28" t="str">
        <f t="shared" si="0"/>
        <v>N</v>
      </c>
      <c r="D28" t="str">
        <f t="shared" si="1"/>
        <v>INSERT INTO CCD_TGT_SPP_FSSI (TGT_SPP_FSSI_NAME, FINSS_ID, APP_SHOW_OPT_YN) VALUES ('Bigeye tuna - Atlantic', 92, 'N');</v>
      </c>
      <c r="E28" t="e">
        <f t="shared" si="2"/>
        <v>#N/A</v>
      </c>
      <c r="F28" t="str">
        <f t="shared" si="3"/>
        <v>UPDATE CCD_TGT_SPP_FSSI SET APP_SHOW_OPT_YN = 'N' where TGT_SPP_FSSI_NAME = 'Bigeye tuna - Atlantic';</v>
      </c>
    </row>
    <row r="29" spans="1:6" x14ac:dyDescent="0.25">
      <c r="A29">
        <v>93</v>
      </c>
      <c r="B29" t="s">
        <v>532</v>
      </c>
      <c r="C29" t="str">
        <f t="shared" si="0"/>
        <v>N</v>
      </c>
      <c r="D29" t="str">
        <f t="shared" si="1"/>
        <v>INSERT INTO CCD_TGT_SPP_FSSI (TGT_SPP_FSSI_NAME, FINSS_ID, APP_SHOW_OPT_YN) VALUES ('Bigeye tuna - Pacific', 93, 'N');</v>
      </c>
      <c r="E29" t="e">
        <f t="shared" si="2"/>
        <v>#N/A</v>
      </c>
      <c r="F29" t="str">
        <f t="shared" si="3"/>
        <v>UPDATE CCD_TGT_SPP_FSSI SET APP_SHOW_OPT_YN = 'N' where TGT_SPP_FSSI_NAME = 'Bigeye tuna - Pacific';</v>
      </c>
    </row>
    <row r="30" spans="1:6" x14ac:dyDescent="0.25">
      <c r="A30">
        <v>126</v>
      </c>
      <c r="B30" t="s">
        <v>533</v>
      </c>
      <c r="C30" t="str">
        <f t="shared" si="0"/>
        <v>N</v>
      </c>
      <c r="D30" t="str">
        <f t="shared" si="1"/>
        <v>INSERT INTO CCD_TGT_SPP_FSSI (TGT_SPP_FSSI_NAME, FINSS_ID, APP_SHOW_OPT_YN) VALUES ('Black grouper - Gulf of Mexico', 126, 'N');</v>
      </c>
      <c r="E30" t="e">
        <f t="shared" si="2"/>
        <v>#N/A</v>
      </c>
      <c r="F30" t="str">
        <f t="shared" si="3"/>
        <v>UPDATE CCD_TGT_SPP_FSSI SET APP_SHOW_OPT_YN = 'N' where TGT_SPP_FSSI_NAME = 'Black grouper - Gulf of Mexico';</v>
      </c>
    </row>
    <row r="31" spans="1:6" x14ac:dyDescent="0.25">
      <c r="A31">
        <v>127</v>
      </c>
      <c r="B31" t="s">
        <v>534</v>
      </c>
      <c r="C31" t="str">
        <f t="shared" si="0"/>
        <v>N</v>
      </c>
      <c r="D31" t="str">
        <f t="shared" si="1"/>
        <v>INSERT INTO CCD_TGT_SPP_FSSI (TGT_SPP_FSSI_NAME, FINSS_ID, APP_SHOW_OPT_YN) VALUES ('Black grouper - Southern Atlantic Coast', 127, 'N');</v>
      </c>
      <c r="E31" t="e">
        <f t="shared" si="2"/>
        <v>#N/A</v>
      </c>
      <c r="F31" t="str">
        <f t="shared" si="3"/>
        <v>UPDATE CCD_TGT_SPP_FSSI SET APP_SHOW_OPT_YN = 'N' where TGT_SPP_FSSI_NAME = 'Black grouper - Southern Atlantic Coast';</v>
      </c>
    </row>
    <row r="32" spans="1:6" x14ac:dyDescent="0.25">
      <c r="A32">
        <v>60</v>
      </c>
      <c r="B32" t="s">
        <v>535</v>
      </c>
      <c r="C32" t="str">
        <f t="shared" si="0"/>
        <v>N</v>
      </c>
      <c r="D32" t="str">
        <f t="shared" si="1"/>
        <v>INSERT INTO CCD_TGT_SPP_FSSI (TGT_SPP_FSSI_NAME, FINSS_ID, APP_SHOW_OPT_YN) VALUES ('Black rockfish - Northern Pacific Coast', 60, 'N');</v>
      </c>
      <c r="E32" t="e">
        <f t="shared" si="2"/>
        <v>#N/A</v>
      </c>
      <c r="F32" t="str">
        <f t="shared" si="3"/>
        <v>UPDATE CCD_TGT_SPP_FSSI SET APP_SHOW_OPT_YN = 'N' where TGT_SPP_FSSI_NAME = 'Black rockfish - Northern Pacific Coast';</v>
      </c>
    </row>
    <row r="33" spans="1:6" x14ac:dyDescent="0.25">
      <c r="A33">
        <v>211</v>
      </c>
      <c r="B33" t="s">
        <v>536</v>
      </c>
      <c r="C33" t="str">
        <f t="shared" si="0"/>
        <v>N</v>
      </c>
      <c r="D33" t="str">
        <f t="shared" si="1"/>
        <v>INSERT INTO CCD_TGT_SPP_FSSI (TGT_SPP_FSSI_NAME, FINSS_ID, APP_SHOW_OPT_YN) VALUES ('Black sea bass - Mid-Atlantic Coast', 211, 'N');</v>
      </c>
      <c r="E33" t="e">
        <f t="shared" si="2"/>
        <v>#N/A</v>
      </c>
      <c r="F33" t="str">
        <f t="shared" si="3"/>
        <v>UPDATE CCD_TGT_SPP_FSSI SET APP_SHOW_OPT_YN = 'N' where TGT_SPP_FSSI_NAME = 'Black sea bass - Mid-Atlantic Coast';</v>
      </c>
    </row>
    <row r="34" spans="1:6" x14ac:dyDescent="0.25">
      <c r="A34">
        <v>212</v>
      </c>
      <c r="B34" t="s">
        <v>537</v>
      </c>
      <c r="C34" t="str">
        <f t="shared" si="0"/>
        <v>N</v>
      </c>
      <c r="D34" t="str">
        <f t="shared" si="1"/>
        <v>INSERT INTO CCD_TGT_SPP_FSSI (TGT_SPP_FSSI_NAME, FINSS_ID, APP_SHOW_OPT_YN) VALUES ('Black sea bass - Southern Atlantic Coast', 212, 'N');</v>
      </c>
      <c r="E34" t="e">
        <f t="shared" si="2"/>
        <v>#N/A</v>
      </c>
      <c r="F34" t="str">
        <f t="shared" si="3"/>
        <v>UPDATE CCD_TGT_SPP_FSSI SET APP_SHOW_OPT_YN = 'N' where TGT_SPP_FSSI_NAME = 'Black sea bass - Southern Atlantic Coast';</v>
      </c>
    </row>
    <row r="35" spans="1:6" x14ac:dyDescent="0.25">
      <c r="A35">
        <v>61</v>
      </c>
      <c r="B35" t="s">
        <v>538</v>
      </c>
      <c r="C35" t="str">
        <f t="shared" si="0"/>
        <v>N</v>
      </c>
      <c r="D35" t="str">
        <f t="shared" si="1"/>
        <v>INSERT INTO CCD_TGT_SPP_FSSI (TGT_SPP_FSSI_NAME, FINSS_ID, APP_SHOW_OPT_YN) VALUES ('Blackgill rockfish - Southern California', 61, 'N');</v>
      </c>
      <c r="E35" t="e">
        <f t="shared" si="2"/>
        <v>#N/A</v>
      </c>
      <c r="F35" t="str">
        <f t="shared" si="3"/>
        <v>UPDATE CCD_TGT_SPP_FSSI SET APP_SHOW_OPT_YN = 'N' where TGT_SPP_FSSI_NAME = 'Blackgill rockfish - Southern California';</v>
      </c>
    </row>
    <row r="36" spans="1:6" x14ac:dyDescent="0.25">
      <c r="A36">
        <v>205</v>
      </c>
      <c r="B36" t="s">
        <v>539</v>
      </c>
      <c r="C36" t="str">
        <f t="shared" si="0"/>
        <v>N</v>
      </c>
      <c r="D36" t="str">
        <f t="shared" si="1"/>
        <v>INSERT INTO CCD_TGT_SPP_FSSI (TGT_SPP_FSSI_NAME, FINSS_ID, APP_SHOW_OPT_YN) VALUES ('Blacknose shark - Atlantic', 205, 'N');</v>
      </c>
      <c r="E36" t="e">
        <f t="shared" si="2"/>
        <v>#N/A</v>
      </c>
      <c r="F36" t="str">
        <f t="shared" si="3"/>
        <v>UPDATE CCD_TGT_SPP_FSSI SET APP_SHOW_OPT_YN = 'N' where TGT_SPP_FSSI_NAME = 'Blacknose shark - Atlantic';</v>
      </c>
    </row>
    <row r="37" spans="1:6" x14ac:dyDescent="0.25">
      <c r="A37">
        <v>207</v>
      </c>
      <c r="B37" t="s">
        <v>540</v>
      </c>
      <c r="C37" t="str">
        <f t="shared" si="0"/>
        <v>N</v>
      </c>
      <c r="D37" t="str">
        <f t="shared" si="1"/>
        <v>INSERT INTO CCD_TGT_SPP_FSSI (TGT_SPP_FSSI_NAME, FINSS_ID, APP_SHOW_OPT_YN) VALUES ('Blacktip shark - Gulf of Mexico', 207, 'N');</v>
      </c>
      <c r="E37" t="e">
        <f t="shared" si="2"/>
        <v>#N/A</v>
      </c>
      <c r="F37" t="str">
        <f t="shared" si="3"/>
        <v>UPDATE CCD_TGT_SPP_FSSI SET APP_SHOW_OPT_YN = 'N' where TGT_SPP_FSSI_NAME = 'Blacktip shark - Gulf of Mexico';</v>
      </c>
    </row>
    <row r="38" spans="1:6" x14ac:dyDescent="0.25">
      <c r="A38">
        <v>208</v>
      </c>
      <c r="B38" t="s">
        <v>541</v>
      </c>
      <c r="C38" t="str">
        <f t="shared" si="0"/>
        <v>N</v>
      </c>
      <c r="D38" t="str">
        <f t="shared" si="1"/>
        <v>INSERT INTO CCD_TGT_SPP_FSSI (TGT_SPP_FSSI_NAME, FINSS_ID, APP_SHOW_OPT_YN) VALUES ('Blacktip shark - South Atlantic', 208, 'N');</v>
      </c>
      <c r="E38" t="e">
        <f t="shared" si="2"/>
        <v>#N/A</v>
      </c>
      <c r="F38" t="str">
        <f t="shared" si="3"/>
        <v>UPDATE CCD_TGT_SPP_FSSI SET APP_SHOW_OPT_YN = 'N' where TGT_SPP_FSSI_NAME = 'Blacktip shark - South Atlantic';</v>
      </c>
    </row>
    <row r="39" spans="1:6" x14ac:dyDescent="0.25">
      <c r="A39">
        <v>141</v>
      </c>
      <c r="B39" t="s">
        <v>542</v>
      </c>
      <c r="C39" t="str">
        <f t="shared" si="0"/>
        <v>N</v>
      </c>
      <c r="D39" t="str">
        <f t="shared" si="1"/>
        <v>INSERT INTO CCD_TGT_SPP_FSSI (TGT_SPP_FSSI_NAME, FINSS_ID, APP_SHOW_OPT_YN) VALUES ('Blue king crab - Pribilof Islands', 141, 'N');</v>
      </c>
      <c r="E39" t="e">
        <f t="shared" si="2"/>
        <v>#N/A</v>
      </c>
      <c r="F39" t="str">
        <f t="shared" si="3"/>
        <v>UPDATE CCD_TGT_SPP_FSSI SET APP_SHOW_OPT_YN = 'N' where TGT_SPP_FSSI_NAME = 'Blue king crab - Pribilof Islands';</v>
      </c>
    </row>
    <row r="40" spans="1:6" x14ac:dyDescent="0.25">
      <c r="A40">
        <v>142</v>
      </c>
      <c r="B40" t="s">
        <v>543</v>
      </c>
      <c r="C40" t="str">
        <f t="shared" si="0"/>
        <v>N</v>
      </c>
      <c r="D40" t="str">
        <f t="shared" si="1"/>
        <v>INSERT INTO CCD_TGT_SPP_FSSI (TGT_SPP_FSSI_NAME, FINSS_ID, APP_SHOW_OPT_YN) VALUES ('Blue king crab - Saint Matthews Island', 142, 'N');</v>
      </c>
      <c r="E40" t="e">
        <f t="shared" si="2"/>
        <v>#N/A</v>
      </c>
      <c r="F40" t="str">
        <f t="shared" si="3"/>
        <v>UPDATE CCD_TGT_SPP_FSSI SET APP_SHOW_OPT_YN = 'N' where TGT_SPP_FSSI_NAME = 'Blue king crab - Saint Matthews Island';</v>
      </c>
    </row>
    <row r="41" spans="1:6" x14ac:dyDescent="0.25">
      <c r="A41">
        <v>115</v>
      </c>
      <c r="B41" t="s">
        <v>544</v>
      </c>
      <c r="C41" t="str">
        <f t="shared" si="0"/>
        <v>N</v>
      </c>
      <c r="D41" t="str">
        <f t="shared" si="1"/>
        <v>INSERT INTO CCD_TGT_SPP_FSSI (TGT_SPP_FSSI_NAME, FINSS_ID, APP_SHOW_OPT_YN) VALUES ('Blue marlin - North Atlantic', 115, 'N');</v>
      </c>
      <c r="E41" t="e">
        <f t="shared" si="2"/>
        <v>#N/A</v>
      </c>
      <c r="F41" t="str">
        <f t="shared" si="3"/>
        <v>UPDATE CCD_TGT_SPP_FSSI SET APP_SHOW_OPT_YN = 'N' where TGT_SPP_FSSI_NAME = 'Blue marlin - North Atlantic';</v>
      </c>
    </row>
    <row r="42" spans="1:6" x14ac:dyDescent="0.25">
      <c r="A42">
        <v>116</v>
      </c>
      <c r="B42" t="s">
        <v>545</v>
      </c>
      <c r="C42" t="str">
        <f t="shared" si="0"/>
        <v>Y</v>
      </c>
      <c r="D42" t="str">
        <f t="shared" si="1"/>
        <v>INSERT INTO CCD_TGT_SPP_FSSI (TGT_SPP_FSSI_NAME, FINSS_ID, APP_SHOW_OPT_YN) VALUES ('Blue marlin - Pacific', 116, 'Y');</v>
      </c>
      <c r="E42" t="str">
        <f t="shared" si="2"/>
        <v>Blue marlin - Pacific</v>
      </c>
      <c r="F42" t="str">
        <f t="shared" si="3"/>
        <v>UPDATE CCD_TGT_SPP_FSSI SET APP_SHOW_OPT_YN = 'Y' where TGT_SPP_FSSI_NAME = 'Blue marlin - Pacific';</v>
      </c>
    </row>
    <row r="43" spans="1:6" x14ac:dyDescent="0.25">
      <c r="A43">
        <v>63</v>
      </c>
      <c r="B43" t="s">
        <v>546</v>
      </c>
      <c r="C43" t="str">
        <f t="shared" si="0"/>
        <v>N</v>
      </c>
      <c r="D43" t="str">
        <f t="shared" si="1"/>
        <v>INSERT INTO CCD_TGT_SPP_FSSI (TGT_SPP_FSSI_NAME, FINSS_ID, APP_SHOW_OPT_YN) VALUES ('Blue rockfish - California', 63, 'N');</v>
      </c>
      <c r="E43" t="e">
        <f t="shared" si="2"/>
        <v>#N/A</v>
      </c>
      <c r="F43" t="str">
        <f t="shared" si="3"/>
        <v>UPDATE CCD_TGT_SPP_FSSI SET APP_SHOW_OPT_YN = 'N' where TGT_SPP_FSSI_NAME = 'Blue rockfish - California';</v>
      </c>
    </row>
    <row r="44" spans="1:6" x14ac:dyDescent="0.25">
      <c r="A44">
        <v>153</v>
      </c>
      <c r="B44" t="s">
        <v>547</v>
      </c>
      <c r="C44" t="str">
        <f t="shared" si="0"/>
        <v>N</v>
      </c>
      <c r="D44" t="str">
        <f t="shared" si="1"/>
        <v>INSERT INTO CCD_TGT_SPP_FSSI (TGT_SPP_FSSI_NAME, FINSS_ID, APP_SHOW_OPT_YN) VALUES ('Blue shark - Atlantic', 153, 'N');</v>
      </c>
      <c r="E44" t="e">
        <f t="shared" si="2"/>
        <v>#N/A</v>
      </c>
      <c r="F44" t="str">
        <f t="shared" si="3"/>
        <v>UPDATE CCD_TGT_SPP_FSSI SET APP_SHOW_OPT_YN = 'N' where TGT_SPP_FSSI_NAME = 'Blue shark - Atlantic';</v>
      </c>
    </row>
    <row r="45" spans="1:6" x14ac:dyDescent="0.25">
      <c r="A45">
        <v>154</v>
      </c>
      <c r="B45" t="s">
        <v>548</v>
      </c>
      <c r="C45" t="str">
        <f t="shared" si="0"/>
        <v>Y</v>
      </c>
      <c r="D45" t="str">
        <f t="shared" si="1"/>
        <v>INSERT INTO CCD_TGT_SPP_FSSI (TGT_SPP_FSSI_NAME, FINSS_ID, APP_SHOW_OPT_YN) VALUES ('Blue shark - Pacific', 154, 'Y');</v>
      </c>
      <c r="E45" t="str">
        <f t="shared" si="2"/>
        <v>Blue shark - Pacific</v>
      </c>
      <c r="F45" t="str">
        <f t="shared" si="3"/>
        <v>UPDATE CCD_TGT_SPP_FSSI SET APP_SHOW_OPT_YN = 'Y' where TGT_SPP_FSSI_NAME = 'Blue shark - Pacific';</v>
      </c>
    </row>
    <row r="46" spans="1:6" x14ac:dyDescent="0.25">
      <c r="A46">
        <v>95</v>
      </c>
      <c r="B46" t="s">
        <v>549</v>
      </c>
      <c r="C46" t="str">
        <f t="shared" si="0"/>
        <v>N</v>
      </c>
      <c r="D46" t="str">
        <f t="shared" si="1"/>
        <v>INSERT INTO CCD_TGT_SPP_FSSI (TGT_SPP_FSSI_NAME, FINSS_ID, APP_SHOW_OPT_YN) VALUES ('Bluefin tuna - Western Atlantic', 95, 'N');</v>
      </c>
      <c r="E46" t="e">
        <f t="shared" si="2"/>
        <v>#N/A</v>
      </c>
      <c r="F46" t="str">
        <f t="shared" si="3"/>
        <v>UPDATE CCD_TGT_SPP_FSSI SET APP_SHOW_OPT_YN = 'N' where TGT_SPP_FSSI_NAME = 'Bluefin tuna - Western Atlantic';</v>
      </c>
    </row>
    <row r="47" spans="1:6" x14ac:dyDescent="0.25">
      <c r="A47">
        <v>152</v>
      </c>
      <c r="B47" t="s">
        <v>550</v>
      </c>
      <c r="C47" t="str">
        <f t="shared" si="0"/>
        <v>N</v>
      </c>
      <c r="D47" t="str">
        <f t="shared" si="1"/>
        <v>INSERT INTO CCD_TGT_SPP_FSSI (TGT_SPP_FSSI_NAME, FINSS_ID, APP_SHOW_OPT_YN) VALUES ('Bluefish - Atlantic Coast', 152, 'N');</v>
      </c>
      <c r="E47" t="e">
        <f t="shared" si="2"/>
        <v>#N/A</v>
      </c>
      <c r="F47" t="str">
        <f t="shared" si="3"/>
        <v>UPDATE CCD_TGT_SPP_FSSI SET APP_SHOW_OPT_YN = 'N' where TGT_SPP_FSSI_NAME = 'Bluefish - Atlantic Coast';</v>
      </c>
    </row>
    <row r="48" spans="1:6" x14ac:dyDescent="0.25">
      <c r="A48">
        <v>64</v>
      </c>
      <c r="B48" t="s">
        <v>551</v>
      </c>
      <c r="C48" t="str">
        <f t="shared" si="0"/>
        <v>N</v>
      </c>
      <c r="D48" t="str">
        <f t="shared" si="1"/>
        <v>INSERT INTO CCD_TGT_SPP_FSSI (TGT_SPP_FSSI_NAME, FINSS_ID, APP_SHOW_OPT_YN) VALUES ('Bocaccio - Southern Pacific Coast', 64, 'N');</v>
      </c>
      <c r="E48" t="e">
        <f t="shared" si="2"/>
        <v>#N/A</v>
      </c>
      <c r="F48" t="str">
        <f t="shared" si="3"/>
        <v>UPDATE CCD_TGT_SPP_FSSI SET APP_SHOW_OPT_YN = 'N' where TGT_SPP_FSSI_NAME = 'Bocaccio - Southern Pacific Coast';</v>
      </c>
    </row>
    <row r="49" spans="1:6" x14ac:dyDescent="0.25">
      <c r="A49">
        <v>76</v>
      </c>
      <c r="B49" t="s">
        <v>552</v>
      </c>
      <c r="C49" t="str">
        <f t="shared" si="0"/>
        <v>N</v>
      </c>
      <c r="D49" t="str">
        <f t="shared" si="1"/>
        <v>INSERT INTO CCD_TGT_SPP_FSSI (TGT_SPP_FSSI_NAME, FINSS_ID, APP_SHOW_OPT_YN) VALUES ('Bonnethead - Atlantic', 76, 'N');</v>
      </c>
      <c r="E49" t="e">
        <f t="shared" si="2"/>
        <v>#N/A</v>
      </c>
      <c r="F49" t="str">
        <f t="shared" si="3"/>
        <v>UPDATE CCD_TGT_SPP_FSSI SET APP_SHOW_OPT_YN = 'N' where TGT_SPP_FSSI_NAME = 'Bonnethead - Atlantic';</v>
      </c>
    </row>
    <row r="50" spans="1:6" x14ac:dyDescent="0.25">
      <c r="A50">
        <v>75</v>
      </c>
      <c r="B50" t="s">
        <v>553</v>
      </c>
      <c r="C50" t="str">
        <f t="shared" si="0"/>
        <v>N</v>
      </c>
      <c r="D50" t="str">
        <f t="shared" si="1"/>
        <v>INSERT INTO CCD_TGT_SPP_FSSI (TGT_SPP_FSSI_NAME, FINSS_ID, APP_SHOW_OPT_YN) VALUES ('Brown rock shrimp - Southern Atlantic Coast', 75, 'N');</v>
      </c>
      <c r="E50" t="e">
        <f t="shared" si="2"/>
        <v>#N/A</v>
      </c>
      <c r="F50" t="str">
        <f t="shared" si="3"/>
        <v>UPDATE CCD_TGT_SPP_FSSI SET APP_SHOW_OPT_YN = 'N' where TGT_SPP_FSSI_NAME = 'Brown rock shrimp - Southern Atlantic Coast';</v>
      </c>
    </row>
    <row r="51" spans="1:6" x14ac:dyDescent="0.25">
      <c r="A51">
        <v>50</v>
      </c>
      <c r="B51" t="s">
        <v>554</v>
      </c>
      <c r="C51" t="str">
        <f t="shared" si="0"/>
        <v>N</v>
      </c>
      <c r="D51" t="str">
        <f t="shared" si="1"/>
        <v>INSERT INTO CCD_TGT_SPP_FSSI (TGT_SPP_FSSI_NAME, FINSS_ID, APP_SHOW_OPT_YN) VALUES ('Brown rockfish - Pacific Coast', 50, 'N');</v>
      </c>
      <c r="E51" t="e">
        <f t="shared" si="2"/>
        <v>#N/A</v>
      </c>
      <c r="F51" t="str">
        <f t="shared" si="3"/>
        <v>UPDATE CCD_TGT_SPP_FSSI SET APP_SHOW_OPT_YN = 'N' where TGT_SPP_FSSI_NAME = 'Brown rockfish - Pacific Coast';</v>
      </c>
    </row>
    <row r="52" spans="1:6" x14ac:dyDescent="0.25">
      <c r="A52">
        <v>169</v>
      </c>
      <c r="B52" t="s">
        <v>555</v>
      </c>
      <c r="C52" t="str">
        <f t="shared" si="0"/>
        <v>N</v>
      </c>
      <c r="D52" t="str">
        <f t="shared" si="1"/>
        <v>INSERT INTO CCD_TGT_SPP_FSSI (TGT_SPP_FSSI_NAME, FINSS_ID, APP_SHOW_OPT_YN) VALUES ('Brown shrimp - Gulf of Mexico', 169, 'N');</v>
      </c>
      <c r="E52" t="e">
        <f t="shared" si="2"/>
        <v>#N/A</v>
      </c>
      <c r="F52" t="str">
        <f t="shared" si="3"/>
        <v>UPDATE CCD_TGT_SPP_FSSI SET APP_SHOW_OPT_YN = 'N' where TGT_SPP_FSSI_NAME = 'Brown shrimp - Gulf of Mexico';</v>
      </c>
    </row>
    <row r="53" spans="1:6" x14ac:dyDescent="0.25">
      <c r="A53">
        <v>170</v>
      </c>
      <c r="B53" t="s">
        <v>556</v>
      </c>
      <c r="C53" t="str">
        <f t="shared" si="0"/>
        <v>N</v>
      </c>
      <c r="D53" t="str">
        <f t="shared" si="1"/>
        <v>INSERT INTO CCD_TGT_SPP_FSSI (TGT_SPP_FSSI_NAME, FINSS_ID, APP_SHOW_OPT_YN) VALUES ('Brown shrimp - Southern Atlantic Coast', 170, 'N');</v>
      </c>
      <c r="E53" t="e">
        <f t="shared" si="2"/>
        <v>#N/A</v>
      </c>
      <c r="F53" t="str">
        <f t="shared" si="3"/>
        <v>UPDATE CCD_TGT_SPP_FSSI SET APP_SHOW_OPT_YN = 'N' where TGT_SPP_FSSI_NAME = 'Brown shrimp - Southern Atlantic Coast';</v>
      </c>
    </row>
    <row r="54" spans="1:6" x14ac:dyDescent="0.25">
      <c r="A54">
        <v>144</v>
      </c>
      <c r="B54" t="s">
        <v>557</v>
      </c>
      <c r="C54" t="str">
        <f t="shared" si="0"/>
        <v>N</v>
      </c>
      <c r="D54" t="str">
        <f t="shared" si="1"/>
        <v>INSERT INTO CCD_TGT_SPP_FSSI (TGT_SPP_FSSI_NAME, FINSS_ID, APP_SHOW_OPT_YN) VALUES ('Butterfish - Gulf of Maine / Cape Hatteras', 144, 'N');</v>
      </c>
      <c r="E54" t="e">
        <f t="shared" si="2"/>
        <v>#N/A</v>
      </c>
      <c r="F54" t="str">
        <f t="shared" si="3"/>
        <v>UPDATE CCD_TGT_SPP_FSSI SET APP_SHOW_OPT_YN = 'N' where TGT_SPP_FSSI_NAME = 'Butterfish - Gulf of Maine / Cape Hatteras';</v>
      </c>
    </row>
    <row r="55" spans="1:6" x14ac:dyDescent="0.25">
      <c r="A55">
        <v>45</v>
      </c>
      <c r="B55" t="s">
        <v>558</v>
      </c>
      <c r="C55" t="str">
        <f t="shared" si="0"/>
        <v>N</v>
      </c>
      <c r="D55" t="str">
        <f t="shared" si="1"/>
        <v>INSERT INTO CCD_TGT_SPP_FSSI (TGT_SPP_FSSI_NAME, FINSS_ID, APP_SHOW_OPT_YN) VALUES ('Cabezon - California', 45, 'N');</v>
      </c>
      <c r="E55" t="e">
        <f t="shared" si="2"/>
        <v>#N/A</v>
      </c>
      <c r="F55" t="str">
        <f t="shared" si="3"/>
        <v>UPDATE CCD_TGT_SPP_FSSI SET APP_SHOW_OPT_YN = 'N' where TGT_SPP_FSSI_NAME = 'Cabezon - California';</v>
      </c>
    </row>
    <row r="56" spans="1:6" x14ac:dyDescent="0.25">
      <c r="A56">
        <v>44</v>
      </c>
      <c r="B56" t="s">
        <v>559</v>
      </c>
      <c r="C56" t="str">
        <f t="shared" si="0"/>
        <v>N</v>
      </c>
      <c r="D56" t="str">
        <f t="shared" si="1"/>
        <v>INSERT INTO CCD_TGT_SPP_FSSI (TGT_SPP_FSSI_NAME, FINSS_ID, APP_SHOW_OPT_YN) VALUES ('California scorpionfish - Southern California', 44, 'N');</v>
      </c>
      <c r="E56" t="e">
        <f t="shared" si="2"/>
        <v>#N/A</v>
      </c>
      <c r="F56" t="str">
        <f t="shared" si="3"/>
        <v>UPDATE CCD_TGT_SPP_FSSI SET APP_SHOW_OPT_YN = 'N' where TGT_SPP_FSSI_NAME = 'California scorpionfish - Southern California';</v>
      </c>
    </row>
    <row r="57" spans="1:6" x14ac:dyDescent="0.25">
      <c r="A57">
        <v>65</v>
      </c>
      <c r="B57" t="s">
        <v>560</v>
      </c>
      <c r="C57" t="str">
        <f t="shared" si="0"/>
        <v>N</v>
      </c>
      <c r="D57" t="str">
        <f t="shared" si="1"/>
        <v>INSERT INTO CCD_TGT_SPP_FSSI (TGT_SPP_FSSI_NAME, FINSS_ID, APP_SHOW_OPT_YN) VALUES ('Canary rockfish - Pacific Coast', 65, 'N');</v>
      </c>
      <c r="E57" t="e">
        <f t="shared" si="2"/>
        <v>#N/A</v>
      </c>
      <c r="F57" t="str">
        <f t="shared" si="3"/>
        <v>UPDATE CCD_TGT_SPP_FSSI SET APP_SHOW_OPT_YN = 'N' where TGT_SPP_FSSI_NAME = 'Canary rockfish - Pacific Coast';</v>
      </c>
    </row>
    <row r="58" spans="1:6" x14ac:dyDescent="0.25">
      <c r="A58">
        <v>8</v>
      </c>
      <c r="B58" t="s">
        <v>561</v>
      </c>
      <c r="C58" t="str">
        <f t="shared" si="0"/>
        <v>N</v>
      </c>
      <c r="D58" t="str">
        <f t="shared" si="1"/>
        <v>INSERT INTO CCD_TGT_SPP_FSSI (TGT_SPP_FSSI_NAME, FINSS_ID, APP_SHOW_OPT_YN) VALUES ('Caribbean Grouper Unit 1', 8, 'N');</v>
      </c>
      <c r="E58" t="e">
        <f t="shared" si="2"/>
        <v>#N/A</v>
      </c>
      <c r="F58" t="str">
        <f t="shared" si="3"/>
        <v>UPDATE CCD_TGT_SPP_FSSI SET APP_SHOW_OPT_YN = 'N' where TGT_SPP_FSSI_NAME = 'Caribbean Grouper Unit 1';</v>
      </c>
    </row>
    <row r="59" spans="1:6" x14ac:dyDescent="0.25">
      <c r="A59">
        <v>9</v>
      </c>
      <c r="B59" t="s">
        <v>562</v>
      </c>
      <c r="C59" t="str">
        <f t="shared" si="0"/>
        <v>N</v>
      </c>
      <c r="D59" t="str">
        <f t="shared" si="1"/>
        <v>INSERT INTO CCD_TGT_SPP_FSSI (TGT_SPP_FSSI_NAME, FINSS_ID, APP_SHOW_OPT_YN) VALUES ('Caribbean Grouper Unit 2', 9, 'N');</v>
      </c>
      <c r="E59" t="e">
        <f t="shared" si="2"/>
        <v>#N/A</v>
      </c>
      <c r="F59" t="str">
        <f t="shared" si="3"/>
        <v>UPDATE CCD_TGT_SPP_FSSI SET APP_SHOW_OPT_YN = 'N' where TGT_SPP_FSSI_NAME = 'Caribbean Grouper Unit 2';</v>
      </c>
    </row>
    <row r="60" spans="1:6" x14ac:dyDescent="0.25">
      <c r="A60">
        <v>10</v>
      </c>
      <c r="B60" t="s">
        <v>563</v>
      </c>
      <c r="C60" t="str">
        <f t="shared" si="0"/>
        <v>N</v>
      </c>
      <c r="D60" t="str">
        <f t="shared" si="1"/>
        <v>INSERT INTO CCD_TGT_SPP_FSSI (TGT_SPP_FSSI_NAME, FINSS_ID, APP_SHOW_OPT_YN) VALUES ('Caribbean Grouper Unit 4', 10, 'N');</v>
      </c>
      <c r="E60" t="e">
        <f t="shared" si="2"/>
        <v>#N/A</v>
      </c>
      <c r="F60" t="str">
        <f t="shared" si="3"/>
        <v>UPDATE CCD_TGT_SPP_FSSI SET APP_SHOW_OPT_YN = 'N' where TGT_SPP_FSSI_NAME = 'Caribbean Grouper Unit 4';</v>
      </c>
    </row>
    <row r="61" spans="1:6" x14ac:dyDescent="0.25">
      <c r="A61">
        <v>11</v>
      </c>
      <c r="B61" t="s">
        <v>564</v>
      </c>
      <c r="C61" t="str">
        <f t="shared" si="0"/>
        <v>N</v>
      </c>
      <c r="D61" t="str">
        <f t="shared" si="1"/>
        <v>INSERT INTO CCD_TGT_SPP_FSSI (TGT_SPP_FSSI_NAME, FINSS_ID, APP_SHOW_OPT_YN) VALUES ('Caribbean Snapper Unit 1', 11, 'N');</v>
      </c>
      <c r="E61" t="e">
        <f t="shared" si="2"/>
        <v>#N/A</v>
      </c>
      <c r="F61" t="str">
        <f t="shared" si="3"/>
        <v>UPDATE CCD_TGT_SPP_FSSI SET APP_SHOW_OPT_YN = 'N' where TGT_SPP_FSSI_NAME = 'Caribbean Snapper Unit 1';</v>
      </c>
    </row>
    <row r="62" spans="1:6" x14ac:dyDescent="0.25">
      <c r="A62">
        <v>12</v>
      </c>
      <c r="B62" t="s">
        <v>565</v>
      </c>
      <c r="C62" t="str">
        <f t="shared" si="0"/>
        <v>N</v>
      </c>
      <c r="D62" t="str">
        <f t="shared" si="1"/>
        <v>INSERT INTO CCD_TGT_SPP_FSSI (TGT_SPP_FSSI_NAME, FINSS_ID, APP_SHOW_OPT_YN) VALUES ('Caribbean Snapper Unit 3', 12, 'N');</v>
      </c>
      <c r="E62" t="e">
        <f t="shared" si="2"/>
        <v>#N/A</v>
      </c>
      <c r="F62" t="str">
        <f t="shared" si="3"/>
        <v>UPDATE CCD_TGT_SPP_FSSI SET APP_SHOW_OPT_YN = 'N' where TGT_SPP_FSSI_NAME = 'Caribbean Snapper Unit 3';</v>
      </c>
    </row>
    <row r="63" spans="1:6" x14ac:dyDescent="0.25">
      <c r="A63">
        <v>13</v>
      </c>
      <c r="B63" t="s">
        <v>566</v>
      </c>
      <c r="C63" t="str">
        <f t="shared" si="0"/>
        <v>N</v>
      </c>
      <c r="D63" t="str">
        <f t="shared" si="1"/>
        <v>INSERT INTO CCD_TGT_SPP_FSSI (TGT_SPP_FSSI_NAME, FINSS_ID, APP_SHOW_OPT_YN) VALUES ('Caribbean Snapper Unit 4', 13, 'N');</v>
      </c>
      <c r="E63" t="e">
        <f t="shared" si="2"/>
        <v>#N/A</v>
      </c>
      <c r="F63" t="str">
        <f t="shared" si="3"/>
        <v>UPDATE CCD_TGT_SPP_FSSI SET APP_SHOW_OPT_YN = 'N' where TGT_SPP_FSSI_NAME = 'Caribbean Snapper Unit 4';</v>
      </c>
    </row>
    <row r="64" spans="1:6" x14ac:dyDescent="0.25">
      <c r="A64">
        <v>134</v>
      </c>
      <c r="B64" t="s">
        <v>567</v>
      </c>
      <c r="C64" t="str">
        <f t="shared" si="0"/>
        <v>N</v>
      </c>
      <c r="D64" t="str">
        <f t="shared" si="1"/>
        <v>INSERT INTO CCD_TGT_SPP_FSSI (TGT_SPP_FSSI_NAME, FINSS_ID, APP_SHOW_OPT_YN) VALUES ('Caribbean spiny lobster - Caribbean', 134, 'N');</v>
      </c>
      <c r="E64" t="e">
        <f t="shared" si="2"/>
        <v>#N/A</v>
      </c>
      <c r="F64" t="str">
        <f t="shared" si="3"/>
        <v>UPDATE CCD_TGT_SPP_FSSI SET APP_SHOW_OPT_YN = 'N' where TGT_SPP_FSSI_NAME = 'Caribbean spiny lobster - Caribbean';</v>
      </c>
    </row>
    <row r="65" spans="1:6" x14ac:dyDescent="0.25">
      <c r="A65">
        <v>135</v>
      </c>
      <c r="B65" t="s">
        <v>568</v>
      </c>
      <c r="C65" t="str">
        <f t="shared" si="0"/>
        <v>N</v>
      </c>
      <c r="D65" t="str">
        <f t="shared" si="1"/>
        <v>INSERT INTO CCD_TGT_SPP_FSSI (TGT_SPP_FSSI_NAME, FINSS_ID, APP_SHOW_OPT_YN) VALUES ('Caribbean spiny lobster - Southern Atlantic Coast / Gulf of Mexico', 135, 'N');</v>
      </c>
      <c r="E65" t="e">
        <f t="shared" si="2"/>
        <v>#N/A</v>
      </c>
      <c r="F65" t="str">
        <f t="shared" si="3"/>
        <v>UPDATE CCD_TGT_SPP_FSSI SET APP_SHOW_OPT_YN = 'N' where TGT_SPP_FSSI_NAME = 'Caribbean spiny lobster - Southern Atlantic Coast / Gulf of Mexico';</v>
      </c>
    </row>
    <row r="66" spans="1:6" x14ac:dyDescent="0.25">
      <c r="A66">
        <v>57</v>
      </c>
      <c r="B66" t="s">
        <v>569</v>
      </c>
      <c r="C66" t="str">
        <f t="shared" si="0"/>
        <v>N</v>
      </c>
      <c r="D66" t="str">
        <f t="shared" si="1"/>
        <v>INSERT INTO CCD_TGT_SPP_FSSI (TGT_SPP_FSSI_NAME, FINSS_ID, APP_SHOW_OPT_YN) VALUES ('Chilipepper - Southern Pacific Coast', 57, 'N');</v>
      </c>
      <c r="E66" t="e">
        <f t="shared" si="2"/>
        <v>#N/A</v>
      </c>
      <c r="F66" t="str">
        <f t="shared" si="3"/>
        <v>UPDATE CCD_TGT_SPP_FSSI SET APP_SHOW_OPT_YN = 'N' where TGT_SPP_FSSI_NAME = 'Chilipepper - Southern Pacific Coast';</v>
      </c>
    </row>
    <row r="67" spans="1:6" x14ac:dyDescent="0.25">
      <c r="A67">
        <v>160</v>
      </c>
      <c r="B67" t="s">
        <v>570</v>
      </c>
      <c r="C67" t="str">
        <f t="shared" ref="C67:C130" si="4">IF(ISNA(E67), "N", "Y")</f>
        <v>N</v>
      </c>
      <c r="D67" t="str">
        <f t="shared" ref="D67:D130" si="5">CONCATENATE("INSERT INTO CCD_TGT_SPP_FSSI (TGT_SPP_FSSI_NAME, FINSS_ID, APP_SHOW_OPT_YN) VALUES ('", SUBSTITUTE(B67, "'", "''"), "', ", A67, ", '",C67, "');")</f>
        <v>INSERT INTO CCD_TGT_SPP_FSSI (TGT_SPP_FSSI_NAME, FINSS_ID, APP_SHOW_OPT_YN) VALUES ('Clearnose skate - Southern New England / Mid-Atlantic', 160, 'N');</v>
      </c>
      <c r="E67" t="e">
        <f t="shared" ref="E67:E130" si="6">VLOOKUP(B67, $T$2:$U$33, 1, FALSE)</f>
        <v>#N/A</v>
      </c>
      <c r="F67" t="str">
        <f t="shared" ref="F67:F130" si="7">CONCATENATE("UPDATE CCD_TGT_SPP_FSSI SET APP_SHOW_OPT_YN = '", C67, "' where TGT_SPP_FSSI_NAME = '", SUBSTITUTE(B67, "'", "''"), "';")</f>
        <v>UPDATE CCD_TGT_SPP_FSSI SET APP_SHOW_OPT_YN = 'N' where TGT_SPP_FSSI_NAME = 'Clearnose skate - Southern New England / Mid-Atlantic';</v>
      </c>
    </row>
    <row r="68" spans="1:6" x14ac:dyDescent="0.25">
      <c r="A68">
        <v>159</v>
      </c>
      <c r="B68" t="s">
        <v>571</v>
      </c>
      <c r="C68" t="str">
        <f t="shared" si="4"/>
        <v>N</v>
      </c>
      <c r="D68" t="str">
        <f t="shared" si="5"/>
        <v>INSERT INTO CCD_TGT_SPP_FSSI (TGT_SPP_FSSI_NAME, FINSS_ID, APP_SHOW_OPT_YN) VALUES ('Cobia - Gulf of Mexico', 159, 'N');</v>
      </c>
      <c r="E68" t="e">
        <f t="shared" si="6"/>
        <v>#N/A</v>
      </c>
      <c r="F68" t="str">
        <f t="shared" si="7"/>
        <v>UPDATE CCD_TGT_SPP_FSSI SET APP_SHOW_OPT_YN = 'N' where TGT_SPP_FSSI_NAME = 'Cobia - Gulf of Mexico';</v>
      </c>
    </row>
    <row r="69" spans="1:6" x14ac:dyDescent="0.25">
      <c r="A69">
        <v>59</v>
      </c>
      <c r="B69" t="s">
        <v>572</v>
      </c>
      <c r="C69" t="str">
        <f t="shared" si="4"/>
        <v>N</v>
      </c>
      <c r="D69" t="str">
        <f t="shared" si="5"/>
        <v>INSERT INTO CCD_TGT_SPP_FSSI (TGT_SPP_FSSI_NAME, FINSS_ID, APP_SHOW_OPT_YN) VALUES ('Cowcod - Southern California', 59, 'N');</v>
      </c>
      <c r="E69" t="e">
        <f t="shared" si="6"/>
        <v>#N/A</v>
      </c>
      <c r="F69" t="str">
        <f t="shared" si="7"/>
        <v>UPDATE CCD_TGT_SPP_FSSI SET APP_SHOW_OPT_YN = 'N' where TGT_SPP_FSSI_NAME = 'Cowcod - Southern California';</v>
      </c>
    </row>
    <row r="70" spans="1:6" x14ac:dyDescent="0.25">
      <c r="A70">
        <v>52</v>
      </c>
      <c r="B70" t="s">
        <v>573</v>
      </c>
      <c r="C70" t="str">
        <f t="shared" si="4"/>
        <v>N</v>
      </c>
      <c r="D70" t="str">
        <f t="shared" si="5"/>
        <v>INSERT INTO CCD_TGT_SPP_FSSI (TGT_SPP_FSSI_NAME, FINSS_ID, APP_SHOW_OPT_YN) VALUES ('Darkblotched rockfish - Pacific Coast', 52, 'N');</v>
      </c>
      <c r="E70" t="e">
        <f t="shared" si="6"/>
        <v>#N/A</v>
      </c>
      <c r="F70" t="str">
        <f t="shared" si="7"/>
        <v>UPDATE CCD_TGT_SPP_FSSI SET APP_SHOW_OPT_YN = 'N' where TGT_SPP_FSSI_NAME = 'Darkblotched rockfish - Pacific Coast';</v>
      </c>
    </row>
    <row r="71" spans="1:6" x14ac:dyDescent="0.25">
      <c r="A71">
        <v>218</v>
      </c>
      <c r="B71" t="s">
        <v>574</v>
      </c>
      <c r="C71" t="str">
        <f t="shared" si="4"/>
        <v>Y</v>
      </c>
      <c r="D71" t="str">
        <f t="shared" si="5"/>
        <v>INSERT INTO CCD_TGT_SPP_FSSI (TGT_SPP_FSSI_NAME, FINSS_ID, APP_SHOW_OPT_YN) VALUES ('Dolphinfish - Pacific', 218, 'Y');</v>
      </c>
      <c r="E71" t="str">
        <f t="shared" si="6"/>
        <v>Dolphinfish - Pacific</v>
      </c>
      <c r="F71" t="str">
        <f t="shared" si="7"/>
        <v>UPDATE CCD_TGT_SPP_FSSI SET APP_SHOW_OPT_YN = 'Y' where TGT_SPP_FSSI_NAME = 'Dolphinfish - Pacific';</v>
      </c>
    </row>
    <row r="72" spans="1:6" x14ac:dyDescent="0.25">
      <c r="A72">
        <v>219</v>
      </c>
      <c r="B72" t="s">
        <v>575</v>
      </c>
      <c r="C72" t="str">
        <f t="shared" si="4"/>
        <v>N</v>
      </c>
      <c r="D72" t="str">
        <f t="shared" si="5"/>
        <v>INSERT INTO CCD_TGT_SPP_FSSI (TGT_SPP_FSSI_NAME, FINSS_ID, APP_SHOW_OPT_YN) VALUES ('Dolphinfish - Southern Atlantic Coast / Gulf of Mexico', 219, 'N');</v>
      </c>
      <c r="E72" t="e">
        <f t="shared" si="6"/>
        <v>#N/A</v>
      </c>
      <c r="F72" t="str">
        <f t="shared" si="7"/>
        <v>UPDATE CCD_TGT_SPP_FSSI SET APP_SHOW_OPT_YN = 'N' where TGT_SPP_FSSI_NAME = 'Dolphinfish - Southern Atlantic Coast / Gulf of Mexico';</v>
      </c>
    </row>
    <row r="73" spans="1:6" x14ac:dyDescent="0.25">
      <c r="A73">
        <v>125</v>
      </c>
      <c r="B73" t="s">
        <v>576</v>
      </c>
      <c r="C73" t="str">
        <f t="shared" si="4"/>
        <v>N</v>
      </c>
      <c r="D73" t="str">
        <f t="shared" si="5"/>
        <v>INSERT INTO CCD_TGT_SPP_FSSI (TGT_SPP_FSSI_NAME, FINSS_ID, APP_SHOW_OPT_YN) VALUES ('Dover sole - Pacific Coast', 125, 'N');</v>
      </c>
      <c r="E73" t="e">
        <f t="shared" si="6"/>
        <v>#N/A</v>
      </c>
      <c r="F73" t="str">
        <f t="shared" si="7"/>
        <v>UPDATE CCD_TGT_SPP_FSSI SET APP_SHOW_OPT_YN = 'N' where TGT_SPP_FSSI_NAME = 'Dover sole - Pacific Coast';</v>
      </c>
    </row>
    <row r="74" spans="1:6" x14ac:dyDescent="0.25">
      <c r="A74">
        <v>209</v>
      </c>
      <c r="B74" t="s">
        <v>577</v>
      </c>
      <c r="C74" t="str">
        <f t="shared" si="4"/>
        <v>N</v>
      </c>
      <c r="D74" t="str">
        <f t="shared" si="5"/>
        <v>INSERT INTO CCD_TGT_SPP_FSSI (TGT_SPP_FSSI_NAME, FINSS_ID, APP_SHOW_OPT_YN) VALUES ('Dusky shark - Atlantic', 209, 'N');</v>
      </c>
      <c r="E74" t="e">
        <f t="shared" si="6"/>
        <v>#N/A</v>
      </c>
      <c r="F74" t="str">
        <f t="shared" si="7"/>
        <v>UPDATE CCD_TGT_SPP_FSSI SET APP_SHOW_OPT_YN = 'N' where TGT_SPP_FSSI_NAME = 'Dusky shark - Atlantic';</v>
      </c>
    </row>
    <row r="75" spans="1:6" x14ac:dyDescent="0.25">
      <c r="A75">
        <v>143</v>
      </c>
      <c r="B75" t="s">
        <v>578</v>
      </c>
      <c r="C75" t="str">
        <f t="shared" si="4"/>
        <v>N</v>
      </c>
      <c r="D75" t="str">
        <f t="shared" si="5"/>
        <v>INSERT INTO CCD_TGT_SPP_FSSI (TGT_SPP_FSSI_NAME, FINSS_ID, APP_SHOW_OPT_YN) VALUES ('English sole - Pacific Coast', 143, 'N');</v>
      </c>
      <c r="E75" t="e">
        <f t="shared" si="6"/>
        <v>#N/A</v>
      </c>
      <c r="F75" t="str">
        <f t="shared" si="7"/>
        <v>UPDATE CCD_TGT_SPP_FSSI SET APP_SHOW_OPT_YN = 'N' where TGT_SPP_FSSI_NAME = 'English sole - Pacific Coast';</v>
      </c>
    </row>
    <row r="76" spans="1:6" x14ac:dyDescent="0.25">
      <c r="A76">
        <v>206</v>
      </c>
      <c r="B76" t="s">
        <v>579</v>
      </c>
      <c r="C76" t="str">
        <f t="shared" si="4"/>
        <v>N</v>
      </c>
      <c r="D76" t="str">
        <f t="shared" si="5"/>
        <v>INSERT INTO CCD_TGT_SPP_FSSI (TGT_SPP_FSSI_NAME, FINSS_ID, APP_SHOW_OPT_YN) VALUES ('Finetooth shark - Atlantic', 206, 'N');</v>
      </c>
      <c r="E76" t="e">
        <f t="shared" si="6"/>
        <v>#N/A</v>
      </c>
      <c r="F76" t="str">
        <f t="shared" si="7"/>
        <v>UPDATE CCD_TGT_SPP_FSSI SET APP_SHOW_OPT_YN = 'N' where TGT_SPP_FSSI_NAME = 'Finetooth shark - Atlantic';</v>
      </c>
    </row>
    <row r="77" spans="1:6" x14ac:dyDescent="0.25">
      <c r="A77">
        <v>183</v>
      </c>
      <c r="B77" t="s">
        <v>580</v>
      </c>
      <c r="C77" t="str">
        <f t="shared" si="4"/>
        <v>N</v>
      </c>
      <c r="D77" t="str">
        <f t="shared" si="5"/>
        <v>INSERT INTO CCD_TGT_SPP_FSSI (TGT_SPP_FSSI_NAME, FINSS_ID, APP_SHOW_OPT_YN) VALUES ('Flathead sole - Gulf of Alaska', 183, 'N');</v>
      </c>
      <c r="E77" t="e">
        <f t="shared" si="6"/>
        <v>#N/A</v>
      </c>
      <c r="F77" t="str">
        <f t="shared" si="7"/>
        <v>UPDATE CCD_TGT_SPP_FSSI SET APP_SHOW_OPT_YN = 'N' where TGT_SPP_FSSI_NAME = 'Flathead sole - Gulf of Alaska';</v>
      </c>
    </row>
    <row r="78" spans="1:6" x14ac:dyDescent="0.25">
      <c r="A78">
        <v>128</v>
      </c>
      <c r="B78" t="s">
        <v>581</v>
      </c>
      <c r="C78" t="str">
        <f t="shared" si="4"/>
        <v>N</v>
      </c>
      <c r="D78" t="str">
        <f t="shared" si="5"/>
        <v>INSERT INTO CCD_TGT_SPP_FSSI (TGT_SPP_FSSI_NAME, FINSS_ID, APP_SHOW_OPT_YN) VALUES ('Gag - Gulf of Mexico', 128, 'N');</v>
      </c>
      <c r="E78" t="e">
        <f t="shared" si="6"/>
        <v>#N/A</v>
      </c>
      <c r="F78" t="str">
        <f t="shared" si="7"/>
        <v>UPDATE CCD_TGT_SPP_FSSI SET APP_SHOW_OPT_YN = 'N' where TGT_SPP_FSSI_NAME = 'Gag - Gulf of Mexico';</v>
      </c>
    </row>
    <row r="79" spans="1:6" x14ac:dyDescent="0.25">
      <c r="A79">
        <v>129</v>
      </c>
      <c r="B79" t="s">
        <v>582</v>
      </c>
      <c r="C79" t="str">
        <f t="shared" si="4"/>
        <v>N</v>
      </c>
      <c r="D79" t="str">
        <f t="shared" si="5"/>
        <v>INSERT INTO CCD_TGT_SPP_FSSI (TGT_SPP_FSSI_NAME, FINSS_ID, APP_SHOW_OPT_YN) VALUES ('Gag - Southern Atlantic Coast', 129, 'N');</v>
      </c>
      <c r="E79" t="e">
        <f t="shared" si="6"/>
        <v>#N/A</v>
      </c>
      <c r="F79" t="str">
        <f t="shared" si="7"/>
        <v>UPDATE CCD_TGT_SPP_FSSI SET APP_SHOW_OPT_YN = 'N' where TGT_SPP_FSSI_NAME = 'Gag - Southern Atlantic Coast';</v>
      </c>
    </row>
    <row r="80" spans="1:6" x14ac:dyDescent="0.25">
      <c r="A80">
        <v>104</v>
      </c>
      <c r="B80" t="s">
        <v>583</v>
      </c>
      <c r="C80" t="str">
        <f t="shared" si="4"/>
        <v>N</v>
      </c>
      <c r="D80" t="str">
        <f t="shared" si="5"/>
        <v>INSERT INTO CCD_TGT_SPP_FSSI (TGT_SPP_FSSI_NAME, FINSS_ID, APP_SHOW_OPT_YN) VALUES ('Golden king crab - Aleutian Islands', 104, 'N');</v>
      </c>
      <c r="E80" t="e">
        <f t="shared" si="6"/>
        <v>#N/A</v>
      </c>
      <c r="F80" t="str">
        <f t="shared" si="7"/>
        <v>UPDATE CCD_TGT_SPP_FSSI SET APP_SHOW_OPT_YN = 'N' where TGT_SPP_FSSI_NAME = 'Golden king crab - Aleutian Islands';</v>
      </c>
    </row>
    <row r="81" spans="1:6" x14ac:dyDescent="0.25">
      <c r="A81">
        <v>228</v>
      </c>
      <c r="B81" t="s">
        <v>584</v>
      </c>
      <c r="C81" t="str">
        <f t="shared" si="4"/>
        <v>N</v>
      </c>
      <c r="D81" t="str">
        <f t="shared" si="5"/>
        <v>INSERT INTO CCD_TGT_SPP_FSSI (TGT_SPP_FSSI_NAME, FINSS_ID, APP_SHOW_OPT_YN) VALUES ('Goliath grouper - Southern Atlantic Coast / Gulf of Mexico', 228, 'N');</v>
      </c>
      <c r="E81" t="e">
        <f t="shared" si="6"/>
        <v>#N/A</v>
      </c>
      <c r="F81" t="str">
        <f t="shared" si="7"/>
        <v>UPDATE CCD_TGT_SPP_FSSI SET APP_SHOW_OPT_YN = 'N' where TGT_SPP_FSSI_NAME = 'Goliath grouper - Southern Atlantic Coast / Gulf of Mexico';</v>
      </c>
    </row>
    <row r="82" spans="1:6" x14ac:dyDescent="0.25">
      <c r="A82">
        <v>109</v>
      </c>
      <c r="B82" t="s">
        <v>585</v>
      </c>
      <c r="C82" t="str">
        <f t="shared" si="4"/>
        <v>N</v>
      </c>
      <c r="D82" t="str">
        <f t="shared" si="5"/>
        <v>INSERT INTO CCD_TGT_SPP_FSSI (TGT_SPP_FSSI_NAME, FINSS_ID, APP_SHOW_OPT_YN) VALUES ('Goosefish - Gulf of Maine / Northern Georges Bank', 109, 'N');</v>
      </c>
      <c r="E82" t="e">
        <f t="shared" si="6"/>
        <v>#N/A</v>
      </c>
      <c r="F82" t="str">
        <f t="shared" si="7"/>
        <v>UPDATE CCD_TGT_SPP_FSSI SET APP_SHOW_OPT_YN = 'N' where TGT_SPP_FSSI_NAME = 'Goosefish - Gulf of Maine / Northern Georges Bank';</v>
      </c>
    </row>
    <row r="83" spans="1:6" x14ac:dyDescent="0.25">
      <c r="A83">
        <v>110</v>
      </c>
      <c r="B83" t="s">
        <v>586</v>
      </c>
      <c r="C83" t="str">
        <f t="shared" si="4"/>
        <v>N</v>
      </c>
      <c r="D83" t="str">
        <f t="shared" si="5"/>
        <v>INSERT INTO CCD_TGT_SPP_FSSI (TGT_SPP_FSSI_NAME, FINSS_ID, APP_SHOW_OPT_YN) VALUES ('Goosefish - Southern Georges Bank / Mid-Atlantic', 110, 'N');</v>
      </c>
      <c r="E83" t="e">
        <f t="shared" si="6"/>
        <v>#N/A</v>
      </c>
      <c r="F83" t="str">
        <f t="shared" si="7"/>
        <v>UPDATE CCD_TGT_SPP_FSSI SET APP_SHOW_OPT_YN = 'N' where TGT_SPP_FSSI_NAME = 'Goosefish - Southern Georges Bank / Mid-Atlantic';</v>
      </c>
    </row>
    <row r="84" spans="1:6" x14ac:dyDescent="0.25">
      <c r="A84">
        <v>51</v>
      </c>
      <c r="B84" t="s">
        <v>587</v>
      </c>
      <c r="C84" t="str">
        <f t="shared" si="4"/>
        <v>N</v>
      </c>
      <c r="D84" t="str">
        <f t="shared" si="5"/>
        <v>INSERT INTO CCD_TGT_SPP_FSSI (TGT_SPP_FSSI_NAME, FINSS_ID, APP_SHOW_OPT_YN) VALUES ('Gopher rockfish - Northern California', 51, 'N');</v>
      </c>
      <c r="E84" t="e">
        <f t="shared" si="6"/>
        <v>#N/A</v>
      </c>
      <c r="F84" t="str">
        <f t="shared" si="7"/>
        <v>UPDATE CCD_TGT_SPP_FSSI SET APP_SHOW_OPT_YN = 'N' where TGT_SPP_FSSI_NAME = 'Gopher rockfish - Northern California';</v>
      </c>
    </row>
    <row r="85" spans="1:6" x14ac:dyDescent="0.25">
      <c r="A85">
        <v>203</v>
      </c>
      <c r="B85" t="s">
        <v>588</v>
      </c>
      <c r="C85" t="str">
        <f t="shared" si="4"/>
        <v>N</v>
      </c>
      <c r="D85" t="str">
        <f t="shared" si="5"/>
        <v>INSERT INTO CCD_TGT_SPP_FSSI (TGT_SPP_FSSI_NAME, FINSS_ID, APP_SHOW_OPT_YN) VALUES ('Gray triggerfish - Gulf of Mexico', 203, 'N');</v>
      </c>
      <c r="E85" t="e">
        <f t="shared" si="6"/>
        <v>#N/A</v>
      </c>
      <c r="F85" t="str">
        <f t="shared" si="7"/>
        <v>UPDATE CCD_TGT_SPP_FSSI SET APP_SHOW_OPT_YN = 'N' where TGT_SPP_FSSI_NAME = 'Gray triggerfish - Gulf of Mexico';</v>
      </c>
    </row>
    <row r="86" spans="1:6" x14ac:dyDescent="0.25">
      <c r="A86">
        <v>204</v>
      </c>
      <c r="B86" t="s">
        <v>589</v>
      </c>
      <c r="C86" t="str">
        <f t="shared" si="4"/>
        <v>N</v>
      </c>
      <c r="D86" t="str">
        <f t="shared" si="5"/>
        <v>INSERT INTO CCD_TGT_SPP_FSSI (TGT_SPP_FSSI_NAME, FINSS_ID, APP_SHOW_OPT_YN) VALUES ('Gray triggerfish - Southern Atlantic Coast', 204, 'N');</v>
      </c>
      <c r="E86" t="e">
        <f t="shared" si="6"/>
        <v>#N/A</v>
      </c>
      <c r="F86" t="str">
        <f t="shared" si="7"/>
        <v>UPDATE CCD_TGT_SPP_FSSI SET APP_SHOW_OPT_YN = 'N' where TGT_SPP_FSSI_NAME = 'Gray triggerfish - Southern Atlantic Coast';</v>
      </c>
    </row>
    <row r="87" spans="1:6" x14ac:dyDescent="0.25">
      <c r="A87">
        <v>73</v>
      </c>
      <c r="B87" t="s">
        <v>590</v>
      </c>
      <c r="C87" t="str">
        <f t="shared" si="4"/>
        <v>N</v>
      </c>
      <c r="D87" t="str">
        <f t="shared" si="5"/>
        <v>INSERT INTO CCD_TGT_SPP_FSSI (TGT_SPP_FSSI_NAME, FINSS_ID, APP_SHOW_OPT_YN) VALUES ('Greater amberjack - Gulf of Mexico', 73, 'N');</v>
      </c>
      <c r="E87" t="e">
        <f t="shared" si="6"/>
        <v>#N/A</v>
      </c>
      <c r="F87" t="str">
        <f t="shared" si="7"/>
        <v>UPDATE CCD_TGT_SPP_FSSI SET APP_SHOW_OPT_YN = 'N' where TGT_SPP_FSSI_NAME = 'Greater amberjack - Gulf of Mexico';</v>
      </c>
    </row>
    <row r="88" spans="1:6" x14ac:dyDescent="0.25">
      <c r="A88">
        <v>74</v>
      </c>
      <c r="B88" t="s">
        <v>591</v>
      </c>
      <c r="C88" t="str">
        <f t="shared" si="4"/>
        <v>N</v>
      </c>
      <c r="D88" t="str">
        <f t="shared" si="5"/>
        <v>INSERT INTO CCD_TGT_SPP_FSSI (TGT_SPP_FSSI_NAME, FINSS_ID, APP_SHOW_OPT_YN) VALUES ('Greater amberjack - Southern Atlantic Coast', 74, 'N');</v>
      </c>
      <c r="E88" t="e">
        <f t="shared" si="6"/>
        <v>#N/A</v>
      </c>
      <c r="F88" t="str">
        <f t="shared" si="7"/>
        <v>UPDATE CCD_TGT_SPP_FSSI SET APP_SHOW_OPT_YN = 'N' where TGT_SPP_FSSI_NAME = 'Greater amberjack - Southern Atlantic Coast';</v>
      </c>
    </row>
    <row r="89" spans="1:6" x14ac:dyDescent="0.25">
      <c r="A89">
        <v>162</v>
      </c>
      <c r="B89" t="s">
        <v>592</v>
      </c>
      <c r="C89" t="str">
        <f t="shared" si="4"/>
        <v>N</v>
      </c>
      <c r="D89" t="str">
        <f t="shared" si="5"/>
        <v>INSERT INTO CCD_TGT_SPP_FSSI (TGT_SPP_FSSI_NAME, FINSS_ID, APP_SHOW_OPT_YN) VALUES ('Greenland halibut - Bering Sea / Aleutian Islands', 162, 'N');</v>
      </c>
      <c r="E89" t="e">
        <f t="shared" si="6"/>
        <v>#N/A</v>
      </c>
      <c r="F89" t="str">
        <f t="shared" si="7"/>
        <v>UPDATE CCD_TGT_SPP_FSSI SET APP_SHOW_OPT_YN = 'N' where TGT_SPP_FSSI_NAME = 'Greenland halibut - Bering Sea / Aleutian Islands';</v>
      </c>
    </row>
    <row r="90" spans="1:6" x14ac:dyDescent="0.25">
      <c r="A90">
        <v>14</v>
      </c>
      <c r="B90" t="s">
        <v>593</v>
      </c>
      <c r="C90" t="str">
        <f t="shared" si="4"/>
        <v>N</v>
      </c>
      <c r="D90" t="str">
        <f t="shared" si="5"/>
        <v>INSERT INTO CCD_TGT_SPP_FSSI (TGT_SPP_FSSI_NAME, FINSS_ID, APP_SHOW_OPT_YN) VALUES ('Guam Bottomfish Multi-species Complex', 14, 'N');</v>
      </c>
      <c r="E90" t="e">
        <f t="shared" si="6"/>
        <v>#N/A</v>
      </c>
      <c r="F90" t="str">
        <f t="shared" si="7"/>
        <v>UPDATE CCD_TGT_SPP_FSSI SET APP_SHOW_OPT_YN = 'N' where TGT_SPP_FSSI_NAME = 'Guam Bottomfish Multi-species Complex';</v>
      </c>
    </row>
    <row r="91" spans="1:6" x14ac:dyDescent="0.25">
      <c r="A91">
        <v>15</v>
      </c>
      <c r="B91" t="s">
        <v>594</v>
      </c>
      <c r="C91" t="str">
        <f t="shared" si="4"/>
        <v>N</v>
      </c>
      <c r="D91" t="str">
        <f t="shared" si="5"/>
        <v>INSERT INTO CCD_TGT_SPP_FSSI (TGT_SPP_FSSI_NAME, FINSS_ID, APP_SHOW_OPT_YN) VALUES ('Gulf of Alaska Blackspotted and Rougheye Rockfish Complex', 15, 'N');</v>
      </c>
      <c r="E91" t="e">
        <f t="shared" si="6"/>
        <v>#N/A</v>
      </c>
      <c r="F91" t="str">
        <f t="shared" si="7"/>
        <v>UPDATE CCD_TGT_SPP_FSSI SET APP_SHOW_OPT_YN = 'N' where TGT_SPP_FSSI_NAME = 'Gulf of Alaska Blackspotted and Rougheye Rockfish Complex';</v>
      </c>
    </row>
    <row r="92" spans="1:6" x14ac:dyDescent="0.25">
      <c r="A92">
        <v>16</v>
      </c>
      <c r="B92" t="s">
        <v>595</v>
      </c>
      <c r="C92" t="str">
        <f t="shared" si="4"/>
        <v>N</v>
      </c>
      <c r="D92" t="str">
        <f t="shared" si="5"/>
        <v>INSERT INTO CCD_TGT_SPP_FSSI (TGT_SPP_FSSI_NAME, FINSS_ID, APP_SHOW_OPT_YN) VALUES ('Gulf of Alaska Deepwater Flatfish Complex', 16, 'N');</v>
      </c>
      <c r="E92" t="e">
        <f t="shared" si="6"/>
        <v>#N/A</v>
      </c>
      <c r="F92" t="str">
        <f t="shared" si="7"/>
        <v>UPDATE CCD_TGT_SPP_FSSI SET APP_SHOW_OPT_YN = 'N' where TGT_SPP_FSSI_NAME = 'Gulf of Alaska Deepwater Flatfish Complex';</v>
      </c>
    </row>
    <row r="93" spans="1:6" x14ac:dyDescent="0.25">
      <c r="A93">
        <v>17</v>
      </c>
      <c r="B93" t="s">
        <v>596</v>
      </c>
      <c r="C93" t="str">
        <f t="shared" si="4"/>
        <v>N</v>
      </c>
      <c r="D93" t="str">
        <f t="shared" si="5"/>
        <v>INSERT INTO CCD_TGT_SPP_FSSI (TGT_SPP_FSSI_NAME, FINSS_ID, APP_SHOW_OPT_YN) VALUES ('Gulf of Alaska Demersal Shelf Rockfish Complex', 17, 'N');</v>
      </c>
      <c r="E93" t="e">
        <f t="shared" si="6"/>
        <v>#N/A</v>
      </c>
      <c r="F93" t="str">
        <f t="shared" si="7"/>
        <v>UPDATE CCD_TGT_SPP_FSSI SET APP_SHOW_OPT_YN = 'N' where TGT_SPP_FSSI_NAME = 'Gulf of Alaska Demersal Shelf Rockfish Complex';</v>
      </c>
    </row>
    <row r="94" spans="1:6" x14ac:dyDescent="0.25">
      <c r="A94">
        <v>18</v>
      </c>
      <c r="B94" t="s">
        <v>597</v>
      </c>
      <c r="C94" t="str">
        <f t="shared" si="4"/>
        <v>N</v>
      </c>
      <c r="D94" t="str">
        <f t="shared" si="5"/>
        <v>INSERT INTO CCD_TGT_SPP_FSSI (TGT_SPP_FSSI_NAME, FINSS_ID, APP_SHOW_OPT_YN) VALUES ('Gulf of Alaska Pelagic Shelf Rockfish Complex', 18, 'N');</v>
      </c>
      <c r="E94" t="e">
        <f t="shared" si="6"/>
        <v>#N/A</v>
      </c>
      <c r="F94" t="str">
        <f t="shared" si="7"/>
        <v>UPDATE CCD_TGT_SPP_FSSI SET APP_SHOW_OPT_YN = 'N' where TGT_SPP_FSSI_NAME = 'Gulf of Alaska Pelagic Shelf Rockfish Complex';</v>
      </c>
    </row>
    <row r="95" spans="1:6" x14ac:dyDescent="0.25">
      <c r="A95">
        <v>19</v>
      </c>
      <c r="B95" t="s">
        <v>598</v>
      </c>
      <c r="C95" t="str">
        <f t="shared" si="4"/>
        <v>N</v>
      </c>
      <c r="D95" t="str">
        <f t="shared" si="5"/>
        <v>INSERT INTO CCD_TGT_SPP_FSSI (TGT_SPP_FSSI_NAME, FINSS_ID, APP_SHOW_OPT_YN) VALUES ('Gulf of Alaska Thornyhead Rockfish Complex', 19, 'N');</v>
      </c>
      <c r="E95" t="e">
        <f t="shared" si="6"/>
        <v>#N/A</v>
      </c>
      <c r="F95" t="str">
        <f t="shared" si="7"/>
        <v>UPDATE CCD_TGT_SPP_FSSI SET APP_SHOW_OPT_YN = 'N' where TGT_SPP_FSSI_NAME = 'Gulf of Alaska Thornyhead Rockfish Complex';</v>
      </c>
    </row>
    <row r="96" spans="1:6" x14ac:dyDescent="0.25">
      <c r="A96">
        <v>118</v>
      </c>
      <c r="B96" t="s">
        <v>599</v>
      </c>
      <c r="C96" t="str">
        <f t="shared" si="4"/>
        <v>N</v>
      </c>
      <c r="D96" t="str">
        <f t="shared" si="5"/>
        <v>INSERT INTO CCD_TGT_SPP_FSSI (TGT_SPP_FSSI_NAME, FINSS_ID, APP_SHOW_OPT_YN) VALUES ('Haddock - Georges Bank', 118, 'N');</v>
      </c>
      <c r="E96" t="e">
        <f t="shared" si="6"/>
        <v>#N/A</v>
      </c>
      <c r="F96" t="str">
        <f t="shared" si="7"/>
        <v>UPDATE CCD_TGT_SPP_FSSI SET APP_SHOW_OPT_YN = 'N' where TGT_SPP_FSSI_NAME = 'Haddock - Georges Bank';</v>
      </c>
    </row>
    <row r="97" spans="1:6" x14ac:dyDescent="0.25">
      <c r="A97">
        <v>119</v>
      </c>
      <c r="B97" t="s">
        <v>600</v>
      </c>
      <c r="C97" t="str">
        <f t="shared" si="4"/>
        <v>N</v>
      </c>
      <c r="D97" t="str">
        <f t="shared" si="5"/>
        <v>INSERT INTO CCD_TGT_SPP_FSSI (TGT_SPP_FSSI_NAME, FINSS_ID, APP_SHOW_OPT_YN) VALUES ('Haddock - Gulf of Maine', 119, 'N');</v>
      </c>
      <c r="E97" t="e">
        <f t="shared" si="6"/>
        <v>#N/A</v>
      </c>
      <c r="F97" t="str">
        <f t="shared" si="7"/>
        <v>UPDATE CCD_TGT_SPP_FSSI SET APP_SHOW_OPT_YN = 'N' where TGT_SPP_FSSI_NAME = 'Haddock - Gulf of Maine';</v>
      </c>
    </row>
    <row r="98" spans="1:6" x14ac:dyDescent="0.25">
      <c r="A98">
        <v>20</v>
      </c>
      <c r="B98" t="s">
        <v>601</v>
      </c>
      <c r="C98" t="str">
        <f t="shared" si="4"/>
        <v>N</v>
      </c>
      <c r="D98" t="str">
        <f t="shared" si="5"/>
        <v>INSERT INTO CCD_TGT_SPP_FSSI (TGT_SPP_FSSI_NAME, FINSS_ID, APP_SHOW_OPT_YN) VALUES ('Hancock Seamount Groundfish Complex', 20, 'N');</v>
      </c>
      <c r="E98" t="e">
        <f t="shared" si="6"/>
        <v>#N/A</v>
      </c>
      <c r="F98" t="str">
        <f t="shared" si="7"/>
        <v>UPDATE CCD_TGT_SPP_FSSI SET APP_SHOW_OPT_YN = 'N' where TGT_SPP_FSSI_NAME = 'Hancock Seamount Groundfish Complex';</v>
      </c>
    </row>
    <row r="99" spans="1:6" x14ac:dyDescent="0.25">
      <c r="A99">
        <v>21</v>
      </c>
      <c r="B99" t="s">
        <v>602</v>
      </c>
      <c r="C99" t="str">
        <f t="shared" si="4"/>
        <v>Y</v>
      </c>
      <c r="D99" t="str">
        <f t="shared" si="5"/>
        <v>INSERT INTO CCD_TGT_SPP_FSSI (TGT_SPP_FSSI_NAME, FINSS_ID, APP_SHOW_OPT_YN) VALUES ('Hawaiian Archipelago Bottomfish Multi-species Complex', 21, 'Y');</v>
      </c>
      <c r="E99" t="str">
        <f t="shared" si="6"/>
        <v>Hawaiian Archipelago Bottomfish Multi-species Complex</v>
      </c>
      <c r="F99" t="str">
        <f t="shared" si="7"/>
        <v>UPDATE CCD_TGT_SPP_FSSI SET APP_SHOW_OPT_YN = 'Y' where TGT_SPP_FSSI_NAME = 'Hawaiian Archipelago Bottomfish Multi-species Complex';</v>
      </c>
    </row>
    <row r="100" spans="1:6" x14ac:dyDescent="0.25">
      <c r="A100">
        <v>22</v>
      </c>
      <c r="B100" t="s">
        <v>603</v>
      </c>
      <c r="C100" t="str">
        <f t="shared" si="4"/>
        <v>Y</v>
      </c>
      <c r="D100" t="str">
        <f t="shared" si="5"/>
        <v>INSERT INTO CCD_TGT_SPP_FSSI (TGT_SPP_FSSI_NAME, FINSS_ID, APP_SHOW_OPT_YN) VALUES ('Hawaiian Archipelago Coral Reef Ecosystem Multi-species Complex', 22, 'Y');</v>
      </c>
      <c r="E100" t="str">
        <f t="shared" si="6"/>
        <v>Hawaiian Archipelago Coral Reef Ecosystem Multi-species Complex</v>
      </c>
      <c r="F100" t="str">
        <f t="shared" si="7"/>
        <v>UPDATE CCD_TGT_SPP_FSSI SET APP_SHOW_OPT_YN = 'Y' where TGT_SPP_FSSI_NAME = 'Hawaiian Archipelago Coral Reef Ecosystem Multi-species Complex';</v>
      </c>
    </row>
    <row r="101" spans="1:6" x14ac:dyDescent="0.25">
      <c r="A101">
        <v>194</v>
      </c>
      <c r="B101" t="s">
        <v>604</v>
      </c>
      <c r="C101" t="str">
        <f t="shared" si="4"/>
        <v>N</v>
      </c>
      <c r="D101" t="str">
        <f t="shared" si="5"/>
        <v>INSERT INTO CCD_TGT_SPP_FSSI (TGT_SPP_FSSI_NAME, FINSS_ID, APP_SHOW_OPT_YN) VALUES ('Hogfish - Gulf of Mexico', 194, 'N');</v>
      </c>
      <c r="E101" t="e">
        <f t="shared" si="6"/>
        <v>#N/A</v>
      </c>
      <c r="F101" t="str">
        <f t="shared" si="7"/>
        <v>UPDATE CCD_TGT_SPP_FSSI SET APP_SHOW_OPT_YN = 'N' where TGT_SPP_FSSI_NAME = 'Hogfish - Gulf of Mexico';</v>
      </c>
    </row>
    <row r="102" spans="1:6" x14ac:dyDescent="0.25">
      <c r="A102">
        <v>195</v>
      </c>
      <c r="B102" t="s">
        <v>605</v>
      </c>
      <c r="C102" t="str">
        <f t="shared" si="4"/>
        <v>N</v>
      </c>
      <c r="D102" t="str">
        <f t="shared" si="5"/>
        <v>INSERT INTO CCD_TGT_SPP_FSSI (TGT_SPP_FSSI_NAME, FINSS_ID, APP_SHOW_OPT_YN) VALUES ('Hogfish - Southern Atlantic Coast', 195, 'N');</v>
      </c>
      <c r="E102" t="e">
        <f t="shared" si="6"/>
        <v>#N/A</v>
      </c>
      <c r="F102" t="str">
        <f t="shared" si="7"/>
        <v>UPDATE CCD_TGT_SPP_FSSI SET APP_SHOW_OPT_YN = 'N' where TGT_SPP_FSSI_NAME = 'Hogfish - Southern Atlantic Coast';</v>
      </c>
    </row>
    <row r="103" spans="1:6" x14ac:dyDescent="0.25">
      <c r="A103">
        <v>96</v>
      </c>
      <c r="B103" t="s">
        <v>606</v>
      </c>
      <c r="C103" t="str">
        <f t="shared" si="4"/>
        <v>N</v>
      </c>
      <c r="D103" t="str">
        <f t="shared" si="5"/>
        <v>INSERT INTO CCD_TGT_SPP_FSSI (TGT_SPP_FSSI_NAME, FINSS_ID, APP_SHOW_OPT_YN) VALUES ('Jack mackerel - Pacific Coast', 96, 'N');</v>
      </c>
      <c r="E103" t="e">
        <f t="shared" si="6"/>
        <v>#N/A</v>
      </c>
      <c r="F103" t="str">
        <f t="shared" si="7"/>
        <v>UPDATE CCD_TGT_SPP_FSSI SET APP_SHOW_OPT_YN = 'N' where TGT_SPP_FSSI_NAME = 'Jack mackerel - Pacific Coast';</v>
      </c>
    </row>
    <row r="104" spans="1:6" x14ac:dyDescent="0.25">
      <c r="A104">
        <v>167</v>
      </c>
      <c r="B104" t="s">
        <v>607</v>
      </c>
      <c r="C104" t="str">
        <f t="shared" si="4"/>
        <v>Y</v>
      </c>
      <c r="D104" t="str">
        <f t="shared" si="5"/>
        <v>INSERT INTO CCD_TGT_SPP_FSSI (TGT_SPP_FSSI_NAME, FINSS_ID, APP_SHOW_OPT_YN) VALUES ('Kawakawa - Tropical Pacific', 167, 'Y');</v>
      </c>
      <c r="E104" t="str">
        <f t="shared" si="6"/>
        <v>Kawakawa - Tropical Pacific</v>
      </c>
      <c r="F104" t="str">
        <f t="shared" si="7"/>
        <v>UPDATE CCD_TGT_SPP_FSSI SET APP_SHOW_OPT_YN = 'Y' where TGT_SPP_FSSI_NAME = 'Kawakawa - Tropical Pacific';</v>
      </c>
    </row>
    <row r="105" spans="1:6" x14ac:dyDescent="0.25">
      <c r="A105">
        <v>182</v>
      </c>
      <c r="B105" t="s">
        <v>608</v>
      </c>
      <c r="C105" t="str">
        <f t="shared" si="4"/>
        <v>N</v>
      </c>
      <c r="D105" t="str">
        <f t="shared" si="5"/>
        <v>INSERT INTO CCD_TGT_SPP_FSSI (TGT_SPP_FSSI_NAME, FINSS_ID, APP_SHOW_OPT_YN) VALUES ('Kelp greenling - Oregon', 182, 'N');</v>
      </c>
      <c r="E105" t="e">
        <f t="shared" si="6"/>
        <v>#N/A</v>
      </c>
      <c r="F105" t="str">
        <f t="shared" si="7"/>
        <v>UPDATE CCD_TGT_SPP_FSSI SET APP_SHOW_OPT_YN = 'N' where TGT_SPP_FSSI_NAME = 'Kelp greenling - Oregon';</v>
      </c>
    </row>
    <row r="106" spans="1:6" x14ac:dyDescent="0.25">
      <c r="A106">
        <v>38</v>
      </c>
      <c r="B106" t="s">
        <v>609</v>
      </c>
      <c r="C106" t="str">
        <f t="shared" si="4"/>
        <v>N</v>
      </c>
      <c r="D106" t="str">
        <f t="shared" si="5"/>
        <v>INSERT INTO CCD_TGT_SPP_FSSI (TGT_SPP_FSSI_NAME, FINSS_ID, APP_SHOW_OPT_YN) VALUES ('King mackerel - Gulf of Mexico', 38, 'N');</v>
      </c>
      <c r="E106" t="e">
        <f t="shared" si="6"/>
        <v>#N/A</v>
      </c>
      <c r="F106" t="str">
        <f t="shared" si="7"/>
        <v>UPDATE CCD_TGT_SPP_FSSI SET APP_SHOW_OPT_YN = 'N' where TGT_SPP_FSSI_NAME = 'King mackerel - Gulf of Mexico';</v>
      </c>
    </row>
    <row r="107" spans="1:6" x14ac:dyDescent="0.25">
      <c r="A107">
        <v>39</v>
      </c>
      <c r="B107" t="s">
        <v>610</v>
      </c>
      <c r="C107" t="str">
        <f t="shared" si="4"/>
        <v>N</v>
      </c>
      <c r="D107" t="str">
        <f t="shared" si="5"/>
        <v>INSERT INTO CCD_TGT_SPP_FSSI (TGT_SPP_FSSI_NAME, FINSS_ID, APP_SHOW_OPT_YN) VALUES ('King mackerel - Southern Atlantic Coast', 39, 'N');</v>
      </c>
      <c r="E107" t="e">
        <f t="shared" si="6"/>
        <v>#N/A</v>
      </c>
      <c r="F107" t="str">
        <f t="shared" si="7"/>
        <v>UPDATE CCD_TGT_SPP_FSSI SET APP_SHOW_OPT_YN = 'N' where TGT_SPP_FSSI_NAME = 'King mackerel - Southern Atlantic Coast';</v>
      </c>
    </row>
    <row r="108" spans="1:6" x14ac:dyDescent="0.25">
      <c r="A108">
        <v>132</v>
      </c>
      <c r="B108" t="s">
        <v>611</v>
      </c>
      <c r="C108" t="str">
        <f t="shared" si="4"/>
        <v>N</v>
      </c>
      <c r="D108" t="str">
        <f t="shared" si="5"/>
        <v>INSERT INTO CCD_TGT_SPP_FSSI (TGT_SPP_FSSI_NAME, FINSS_ID, APP_SHOW_OPT_YN) VALUES ('Lingcod - Pacific Coast', 132, 'N');</v>
      </c>
      <c r="E108" t="e">
        <f t="shared" si="6"/>
        <v>#N/A</v>
      </c>
      <c r="F108" t="str">
        <f t="shared" si="7"/>
        <v>UPDATE CCD_TGT_SPP_FSSI SET APP_SHOW_OPT_YN = 'N' where TGT_SPP_FSSI_NAME = 'Lingcod - Pacific Coast';</v>
      </c>
    </row>
    <row r="109" spans="1:6" x14ac:dyDescent="0.25">
      <c r="A109">
        <v>97</v>
      </c>
      <c r="B109" t="s">
        <v>612</v>
      </c>
      <c r="C109" t="str">
        <f t="shared" si="4"/>
        <v>N</v>
      </c>
      <c r="D109" t="str">
        <f t="shared" si="5"/>
        <v>INSERT INTO CCD_TGT_SPP_FSSI (TGT_SPP_FSSI_NAME, FINSS_ID, APP_SHOW_OPT_YN) VALUES ('Little skate - Georges Bank / Southern New England', 97, 'N');</v>
      </c>
      <c r="E109" t="e">
        <f t="shared" si="6"/>
        <v>#N/A</v>
      </c>
      <c r="F109" t="str">
        <f t="shared" si="7"/>
        <v>UPDATE CCD_TGT_SPP_FSSI SET APP_SHOW_OPT_YN = 'N' where TGT_SPP_FSSI_NAME = 'Little skate - Georges Bank / Southern New England';</v>
      </c>
    </row>
    <row r="110" spans="1:6" x14ac:dyDescent="0.25">
      <c r="A110">
        <v>168</v>
      </c>
      <c r="B110" t="s">
        <v>613</v>
      </c>
      <c r="C110" t="str">
        <f t="shared" si="4"/>
        <v>N</v>
      </c>
      <c r="D110" t="str">
        <f t="shared" si="5"/>
        <v>INSERT INTO CCD_TGT_SPP_FSSI (TGT_SPP_FSSI_NAME, FINSS_ID, APP_SHOW_OPT_YN) VALUES ('Little tunny - Gulf of Mexico', 168, 'N');</v>
      </c>
      <c r="E110" t="e">
        <f t="shared" si="6"/>
        <v>#N/A</v>
      </c>
      <c r="F110" t="str">
        <f t="shared" si="7"/>
        <v>UPDATE CCD_TGT_SPP_FSSI SET APP_SHOW_OPT_YN = 'N' where TGT_SPP_FSSI_NAME = 'Little tunny - Gulf of Mexico';</v>
      </c>
    </row>
    <row r="111" spans="1:6" x14ac:dyDescent="0.25">
      <c r="A111">
        <v>108</v>
      </c>
      <c r="B111" t="s">
        <v>614</v>
      </c>
      <c r="C111" t="str">
        <f t="shared" si="4"/>
        <v>N</v>
      </c>
      <c r="D111" t="str">
        <f t="shared" si="5"/>
        <v>INSERT INTO CCD_TGT_SPP_FSSI (TGT_SPP_FSSI_NAME, FINSS_ID, APP_SHOW_OPT_YN) VALUES ('Longfin inshore squid - Georges Bank / Cape Hatteras', 108, 'N');</v>
      </c>
      <c r="E111" t="e">
        <f t="shared" si="6"/>
        <v>#N/A</v>
      </c>
      <c r="F111" t="str">
        <f t="shared" si="7"/>
        <v>UPDATE CCD_TGT_SPP_FSSI SET APP_SHOW_OPT_YN = 'N' where TGT_SPP_FSSI_NAME = 'Longfin inshore squid - Georges Bank / Cape Hatteras';</v>
      </c>
    </row>
    <row r="112" spans="1:6" x14ac:dyDescent="0.25">
      <c r="A112">
        <v>161</v>
      </c>
      <c r="B112" t="s">
        <v>615</v>
      </c>
      <c r="C112" t="str">
        <f t="shared" si="4"/>
        <v>N</v>
      </c>
      <c r="D112" t="str">
        <f t="shared" si="5"/>
        <v>INSERT INTO CCD_TGT_SPP_FSSI (TGT_SPP_FSSI_NAME, FINSS_ID, APP_SHOW_OPT_YN) VALUES ('Longnose skate - Pacific Coast', 161, 'N');</v>
      </c>
      <c r="E112" t="e">
        <f t="shared" si="6"/>
        <v>#N/A</v>
      </c>
      <c r="F112" t="str">
        <f t="shared" si="7"/>
        <v>UPDATE CCD_TGT_SPP_FSSI SET APP_SHOW_OPT_YN = 'N' where TGT_SPP_FSSI_NAME = 'Longnose skate - Pacific Coast';</v>
      </c>
    </row>
    <row r="113" spans="1:6" x14ac:dyDescent="0.25">
      <c r="A113">
        <v>71</v>
      </c>
      <c r="B113" t="s">
        <v>616</v>
      </c>
      <c r="C113" t="str">
        <f t="shared" si="4"/>
        <v>N</v>
      </c>
      <c r="D113" t="str">
        <f t="shared" si="5"/>
        <v>INSERT INTO CCD_TGT_SPP_FSSI (TGT_SPP_FSSI_NAME, FINSS_ID, APP_SHOW_OPT_YN) VALUES ('Longspine thornyhead - Pacific Coast', 71, 'N');</v>
      </c>
      <c r="E113" t="e">
        <f t="shared" si="6"/>
        <v>#N/A</v>
      </c>
      <c r="F113" t="str">
        <f t="shared" si="7"/>
        <v>UPDATE CCD_TGT_SPP_FSSI SET APP_SHOW_OPT_YN = 'N' where TGT_SPP_FSSI_NAME = 'Longspine thornyhead - Pacific Coast';</v>
      </c>
    </row>
    <row r="114" spans="1:6" x14ac:dyDescent="0.25">
      <c r="A114">
        <v>221</v>
      </c>
      <c r="B114" t="s">
        <v>617</v>
      </c>
      <c r="C114" t="str">
        <f t="shared" si="4"/>
        <v>N</v>
      </c>
      <c r="D114" t="str">
        <f t="shared" si="5"/>
        <v>INSERT INTO CCD_TGT_SPP_FSSI (TGT_SPP_FSSI_NAME, FINSS_ID, APP_SHOW_OPT_YN) VALUES ('Mackerel scad - Hawaiian Archipelago', 221, 'N');</v>
      </c>
      <c r="E114" t="e">
        <f t="shared" si="6"/>
        <v>#N/A</v>
      </c>
      <c r="F114" t="str">
        <f t="shared" si="7"/>
        <v>UPDATE CCD_TGT_SPP_FSSI SET APP_SHOW_OPT_YN = 'N' where TGT_SPP_FSSI_NAME = 'Mackerel scad - Hawaiian Archipelago';</v>
      </c>
    </row>
    <row r="115" spans="1:6" x14ac:dyDescent="0.25">
      <c r="A115">
        <v>166</v>
      </c>
      <c r="B115" t="s">
        <v>618</v>
      </c>
      <c r="C115" t="str">
        <f t="shared" si="4"/>
        <v>N</v>
      </c>
      <c r="D115" t="str">
        <f t="shared" si="5"/>
        <v>INSERT INTO CCD_TGT_SPP_FSSI (TGT_SPP_FSSI_NAME, FINSS_ID, APP_SHOW_OPT_YN) VALUES ('Nassau grouper - Gulf of Mexico', 166, 'N');</v>
      </c>
      <c r="E115" t="e">
        <f t="shared" si="6"/>
        <v>#N/A</v>
      </c>
      <c r="F115" t="str">
        <f t="shared" si="7"/>
        <v>UPDATE CCD_TGT_SPP_FSSI SET APP_SHOW_OPT_YN = 'N' where TGT_SPP_FSSI_NAME = 'Nassau grouper - Gulf of Mexico';</v>
      </c>
    </row>
    <row r="116" spans="1:6" x14ac:dyDescent="0.25">
      <c r="A116">
        <v>223</v>
      </c>
      <c r="B116" t="s">
        <v>619</v>
      </c>
      <c r="C116" t="str">
        <f t="shared" si="4"/>
        <v>N</v>
      </c>
      <c r="D116" t="str">
        <f t="shared" si="5"/>
        <v>INSERT INTO CCD_TGT_SPP_FSSI (TGT_SPP_FSSI_NAME, FINSS_ID, APP_SHOW_OPT_YN) VALUES ('Northern anchovy - Northern Pacific Coast', 223, 'N');</v>
      </c>
      <c r="E116" t="e">
        <f t="shared" si="6"/>
        <v>#N/A</v>
      </c>
      <c r="F116" t="str">
        <f t="shared" si="7"/>
        <v>UPDATE CCD_TGT_SPP_FSSI SET APP_SHOW_OPT_YN = 'N' where TGT_SPP_FSSI_NAME = 'Northern anchovy - Northern Pacific Coast';</v>
      </c>
    </row>
    <row r="117" spans="1:6" x14ac:dyDescent="0.25">
      <c r="A117">
        <v>224</v>
      </c>
      <c r="B117" t="s">
        <v>620</v>
      </c>
      <c r="C117" t="str">
        <f t="shared" si="4"/>
        <v>N</v>
      </c>
      <c r="D117" t="str">
        <f t="shared" si="5"/>
        <v>INSERT INTO CCD_TGT_SPP_FSSI (TGT_SPP_FSSI_NAME, FINSS_ID, APP_SHOW_OPT_YN) VALUES ('Northern anchovy - Southern Pacific Coast', 224, 'N');</v>
      </c>
      <c r="E117" t="e">
        <f t="shared" si="6"/>
        <v>#N/A</v>
      </c>
      <c r="F117" t="str">
        <f t="shared" si="7"/>
        <v>UPDATE CCD_TGT_SPP_FSSI SET APP_SHOW_OPT_YN = 'N' where TGT_SPP_FSSI_NAME = 'Northern anchovy - Southern Pacific Coast';</v>
      </c>
    </row>
    <row r="118" spans="1:6" x14ac:dyDescent="0.25">
      <c r="A118">
        <v>66</v>
      </c>
      <c r="B118" t="s">
        <v>621</v>
      </c>
      <c r="C118" t="str">
        <f t="shared" si="4"/>
        <v>N</v>
      </c>
      <c r="D118" t="str">
        <f t="shared" si="5"/>
        <v>INSERT INTO CCD_TGT_SPP_FSSI (TGT_SPP_FSSI_NAME, FINSS_ID, APP_SHOW_OPT_YN) VALUES ('Northern rockfish - Bering Sea / Aleutian Islands', 66, 'N');</v>
      </c>
      <c r="E118" t="e">
        <f t="shared" si="6"/>
        <v>#N/A</v>
      </c>
      <c r="F118" t="str">
        <f t="shared" si="7"/>
        <v>UPDATE CCD_TGT_SPP_FSSI SET APP_SHOW_OPT_YN = 'N' where TGT_SPP_FSSI_NAME = 'Northern rockfish - Bering Sea / Aleutian Islands';</v>
      </c>
    </row>
    <row r="119" spans="1:6" x14ac:dyDescent="0.25">
      <c r="A119">
        <v>67</v>
      </c>
      <c r="B119" t="s">
        <v>622</v>
      </c>
      <c r="C119" t="str">
        <f t="shared" si="4"/>
        <v>N</v>
      </c>
      <c r="D119" t="str">
        <f t="shared" si="5"/>
        <v>INSERT INTO CCD_TGT_SPP_FSSI (TGT_SPP_FSSI_NAME, FINSS_ID, APP_SHOW_OPT_YN) VALUES ('Northern rockfish - Western / Central Gulf of Alaska', 67, 'N');</v>
      </c>
      <c r="E119" t="e">
        <f t="shared" si="6"/>
        <v>#N/A</v>
      </c>
      <c r="F119" t="str">
        <f t="shared" si="7"/>
        <v>UPDATE CCD_TGT_SPP_FSSI SET APP_SHOW_OPT_YN = 'N' where TGT_SPP_FSSI_NAME = 'Northern rockfish - Western / Central Gulf of Alaska';</v>
      </c>
    </row>
    <row r="120" spans="1:6" x14ac:dyDescent="0.25">
      <c r="A120">
        <v>186</v>
      </c>
      <c r="B120" t="s">
        <v>623</v>
      </c>
      <c r="C120" t="str">
        <f t="shared" si="4"/>
        <v>N</v>
      </c>
      <c r="D120" t="str">
        <f t="shared" si="5"/>
        <v>INSERT INTO CCD_TGT_SPP_FSSI (TGT_SPP_FSSI_NAME, FINSS_ID, APP_SHOW_OPT_YN) VALUES ('Northern shortfin squid - Northwestern Atlantic Coast', 186, 'N');</v>
      </c>
      <c r="E120" t="e">
        <f t="shared" si="6"/>
        <v>#N/A</v>
      </c>
      <c r="F120" t="str">
        <f t="shared" si="7"/>
        <v>UPDATE CCD_TGT_SPP_FSSI SET APP_SHOW_OPT_YN = 'N' where TGT_SPP_FSSI_NAME = 'Northern shortfin squid - Northwestern Atlantic Coast';</v>
      </c>
    </row>
    <row r="121" spans="1:6" x14ac:dyDescent="0.25">
      <c r="A121">
        <v>28</v>
      </c>
      <c r="B121" t="s">
        <v>624</v>
      </c>
      <c r="C121" t="str">
        <f t="shared" si="4"/>
        <v>N</v>
      </c>
      <c r="D121" t="str">
        <f t="shared" si="5"/>
        <v>INSERT INTO CCD_TGT_SPP_FSSI (TGT_SPP_FSSI_NAME, FINSS_ID, APP_SHOW_OPT_YN) VALUES ('Ocean pout - Northwestern Atlantic Coast', 28, 'N');</v>
      </c>
      <c r="E121" t="e">
        <f t="shared" si="6"/>
        <v>#N/A</v>
      </c>
      <c r="F121" t="str">
        <f t="shared" si="7"/>
        <v>UPDATE CCD_TGT_SPP_FSSI SET APP_SHOW_OPT_YN = 'N' where TGT_SPP_FSSI_NAME = 'Ocean pout - Northwestern Atlantic Coast';</v>
      </c>
    </row>
    <row r="122" spans="1:6" x14ac:dyDescent="0.25">
      <c r="A122">
        <v>202</v>
      </c>
      <c r="B122" t="s">
        <v>625</v>
      </c>
      <c r="C122" t="str">
        <f t="shared" si="4"/>
        <v>N</v>
      </c>
      <c r="D122" t="str">
        <f t="shared" si="5"/>
        <v>INSERT INTO CCD_TGT_SPP_FSSI (TGT_SPP_FSSI_NAME, FINSS_ID, APP_SHOW_OPT_YN) VALUES ('Ocean quahog - Atlantic Coast', 202, 'N');</v>
      </c>
      <c r="E122" t="e">
        <f t="shared" si="6"/>
        <v>#N/A</v>
      </c>
      <c r="F122" t="str">
        <f t="shared" si="7"/>
        <v>UPDATE CCD_TGT_SPP_FSSI SET APP_SHOW_OPT_YN = 'N' where TGT_SPP_FSSI_NAME = 'Ocean quahog - Atlantic Coast';</v>
      </c>
    </row>
    <row r="123" spans="1:6" x14ac:dyDescent="0.25">
      <c r="A123">
        <v>121</v>
      </c>
      <c r="B123" t="s">
        <v>626</v>
      </c>
      <c r="C123" t="str">
        <f t="shared" si="4"/>
        <v>N</v>
      </c>
      <c r="D123" t="str">
        <f t="shared" si="5"/>
        <v>INSERT INTO CCD_TGT_SPP_FSSI (TGT_SPP_FSSI_NAME, FINSS_ID, APP_SHOW_OPT_YN) VALUES ('Offshore hake - Northwestern Atlantic Coast', 121, 'N');</v>
      </c>
      <c r="E123" t="e">
        <f t="shared" si="6"/>
        <v>#N/A</v>
      </c>
      <c r="F123" t="str">
        <f t="shared" si="7"/>
        <v>UPDATE CCD_TGT_SPP_FSSI SET APP_SHOW_OPT_YN = 'N' where TGT_SPP_FSSI_NAME = 'Offshore hake - Northwestern Atlantic Coast';</v>
      </c>
    </row>
    <row r="124" spans="1:6" x14ac:dyDescent="0.25">
      <c r="A124">
        <v>197</v>
      </c>
      <c r="B124" t="s">
        <v>627</v>
      </c>
      <c r="C124" t="str">
        <f t="shared" si="4"/>
        <v>Y</v>
      </c>
      <c r="D124" t="str">
        <f t="shared" si="5"/>
        <v>INSERT INTO CCD_TGT_SPP_FSSI (TGT_SPP_FSSI_NAME, FINSS_ID, APP_SHOW_OPT_YN) VALUES ('Opah - Pacific', 197, 'Y');</v>
      </c>
      <c r="E124" t="str">
        <f t="shared" si="6"/>
        <v>Opah - Pacific</v>
      </c>
      <c r="F124" t="str">
        <f t="shared" si="7"/>
        <v>UPDATE CCD_TGT_SPP_FSSI SET APP_SHOW_OPT_YN = 'Y' where TGT_SPP_FSSI_NAME = 'Opah - Pacific';</v>
      </c>
    </row>
    <row r="125" spans="1:6" x14ac:dyDescent="0.25">
      <c r="A125">
        <v>107</v>
      </c>
      <c r="B125" t="s">
        <v>628</v>
      </c>
      <c r="C125" t="str">
        <f t="shared" si="4"/>
        <v>N</v>
      </c>
      <c r="D125" t="str">
        <f t="shared" si="5"/>
        <v>INSERT INTO CCD_TGT_SPP_FSSI (TGT_SPP_FSSI_NAME, FINSS_ID, APP_SHOW_OPT_YN) VALUES ('Opalescent inshore squid - Pacific Coast', 107, 'N');</v>
      </c>
      <c r="E125" t="e">
        <f t="shared" si="6"/>
        <v>#N/A</v>
      </c>
      <c r="F125" t="str">
        <f t="shared" si="7"/>
        <v>UPDATE CCD_TGT_SPP_FSSI SET APP_SHOW_OPT_YN = 'N' where TGT_SPP_FSSI_NAME = 'Opalescent inshore squid - Pacific Coast';</v>
      </c>
    </row>
    <row r="126" spans="1:6" x14ac:dyDescent="0.25">
      <c r="A126">
        <v>94</v>
      </c>
      <c r="B126" t="s">
        <v>629</v>
      </c>
      <c r="C126" t="str">
        <f t="shared" si="4"/>
        <v>N</v>
      </c>
      <c r="D126" t="str">
        <f t="shared" si="5"/>
        <v>INSERT INTO CCD_TGT_SPP_FSSI (TGT_SPP_FSSI_NAME, FINSS_ID, APP_SHOW_OPT_YN) VALUES ('Pacific bluefin tuna - Pacific', 94, 'N');</v>
      </c>
      <c r="E126" t="e">
        <f t="shared" si="6"/>
        <v>#N/A</v>
      </c>
      <c r="F126" t="str">
        <f t="shared" si="7"/>
        <v>UPDATE CCD_TGT_SPP_FSSI SET APP_SHOW_OPT_YN = 'N' where TGT_SPP_FSSI_NAME = 'Pacific bluefin tuna - Pacific';</v>
      </c>
    </row>
    <row r="127" spans="1:6" x14ac:dyDescent="0.25">
      <c r="A127">
        <v>36</v>
      </c>
      <c r="B127" t="s">
        <v>630</v>
      </c>
      <c r="C127" t="str">
        <f t="shared" si="4"/>
        <v>N</v>
      </c>
      <c r="D127" t="str">
        <f t="shared" si="5"/>
        <v>INSERT INTO CCD_TGT_SPP_FSSI (TGT_SPP_FSSI_NAME, FINSS_ID, APP_SHOW_OPT_YN) VALUES ('Pacific chub mackerel - Pacific Coast', 36, 'N');</v>
      </c>
      <c r="E127" t="e">
        <f t="shared" si="6"/>
        <v>#N/A</v>
      </c>
      <c r="F127" t="str">
        <f t="shared" si="7"/>
        <v>UPDATE CCD_TGT_SPP_FSSI SET APP_SHOW_OPT_YN = 'N' where TGT_SPP_FSSI_NAME = 'Pacific chub mackerel - Pacific Coast';</v>
      </c>
    </row>
    <row r="128" spans="1:6" x14ac:dyDescent="0.25">
      <c r="A128">
        <v>173</v>
      </c>
      <c r="B128" t="s">
        <v>631</v>
      </c>
      <c r="C128" t="str">
        <f t="shared" si="4"/>
        <v>N</v>
      </c>
      <c r="D128" t="str">
        <f t="shared" si="5"/>
        <v>INSERT INTO CCD_TGT_SPP_FSSI (TGT_SPP_FSSI_NAME, FINSS_ID, APP_SHOW_OPT_YN) VALUES ('Pacific cod - Bering Sea / Aleutian Islands', 173, 'N');</v>
      </c>
      <c r="E128" t="e">
        <f t="shared" si="6"/>
        <v>#N/A</v>
      </c>
      <c r="F128" t="str">
        <f t="shared" si="7"/>
        <v>UPDATE CCD_TGT_SPP_FSSI SET APP_SHOW_OPT_YN = 'N' where TGT_SPP_FSSI_NAME = 'Pacific cod - Bering Sea / Aleutian Islands';</v>
      </c>
    </row>
    <row r="129" spans="1:6" x14ac:dyDescent="0.25">
      <c r="A129">
        <v>174</v>
      </c>
      <c r="B129" t="s">
        <v>632</v>
      </c>
      <c r="C129" t="str">
        <f t="shared" si="4"/>
        <v>N</v>
      </c>
      <c r="D129" t="str">
        <f t="shared" si="5"/>
        <v>INSERT INTO CCD_TGT_SPP_FSSI (TGT_SPP_FSSI_NAME, FINSS_ID, APP_SHOW_OPT_YN) VALUES ('Pacific cod - Gulf of Alaska', 174, 'N');</v>
      </c>
      <c r="E129" t="e">
        <f t="shared" si="6"/>
        <v>#N/A</v>
      </c>
      <c r="F129" t="str">
        <f t="shared" si="7"/>
        <v>UPDATE CCD_TGT_SPP_FSSI SET APP_SHOW_OPT_YN = 'N' where TGT_SPP_FSSI_NAME = 'Pacific cod - Gulf of Alaska';</v>
      </c>
    </row>
    <row r="130" spans="1:6" x14ac:dyDescent="0.25">
      <c r="A130">
        <v>175</v>
      </c>
      <c r="B130" t="s">
        <v>633</v>
      </c>
      <c r="C130" t="str">
        <f t="shared" si="4"/>
        <v>N</v>
      </c>
      <c r="D130" t="str">
        <f t="shared" si="5"/>
        <v>INSERT INTO CCD_TGT_SPP_FSSI (TGT_SPP_FSSI_NAME, FINSS_ID, APP_SHOW_OPT_YN) VALUES ('Pacific cod - Pacific Coast', 175, 'N');</v>
      </c>
      <c r="E130" t="e">
        <f t="shared" si="6"/>
        <v>#N/A</v>
      </c>
      <c r="F130" t="str">
        <f t="shared" si="7"/>
        <v>UPDATE CCD_TGT_SPP_FSSI SET APP_SHOW_OPT_YN = 'N' where TGT_SPP_FSSI_NAME = 'Pacific cod - Pacific Coast';</v>
      </c>
    </row>
    <row r="131" spans="1:6" x14ac:dyDescent="0.25">
      <c r="A131">
        <v>220</v>
      </c>
      <c r="B131" t="s">
        <v>634</v>
      </c>
      <c r="C131" t="str">
        <f t="shared" ref="C131:C194" si="8">IF(ISNA(E131), "N", "Y")</f>
        <v>N</v>
      </c>
      <c r="D131" t="str">
        <f t="shared" ref="D131:D194" si="9">CONCATENATE("INSERT INTO CCD_TGT_SPP_FSSI (TGT_SPP_FSSI_NAME, FINSS_ID, APP_SHOW_OPT_YN) VALUES ('", SUBSTITUTE(B131, "'", "''"), "', ", A131, ", '",C131, "');")</f>
        <v>INSERT INTO CCD_TGT_SPP_FSSI (TGT_SPP_FSSI_NAME, FINSS_ID, APP_SHOW_OPT_YN) VALUES ('Pacific grenadier - Pacific Coast', 220, 'N');</v>
      </c>
      <c r="E131" t="e">
        <f t="shared" ref="E131:E194" si="10">VLOOKUP(B131, $T$2:$U$33, 1, FALSE)</f>
        <v>#N/A</v>
      </c>
      <c r="F131" t="str">
        <f t="shared" ref="F131:F194" si="11">CONCATENATE("UPDATE CCD_TGT_SPP_FSSI SET APP_SHOW_OPT_YN = '", C131, "' where TGT_SPP_FSSI_NAME = '", SUBSTITUTE(B131, "'", "''"), "';")</f>
        <v>UPDATE CCD_TGT_SPP_FSSI SET APP_SHOW_OPT_YN = 'N' where TGT_SPP_FSSI_NAME = 'Pacific grenadier - Pacific Coast';</v>
      </c>
    </row>
    <row r="132" spans="1:6" x14ac:dyDescent="0.25">
      <c r="A132">
        <v>124</v>
      </c>
      <c r="B132" t="s">
        <v>635</v>
      </c>
      <c r="C132" t="str">
        <f t="shared" si="8"/>
        <v>N</v>
      </c>
      <c r="D132" t="str">
        <f t="shared" si="9"/>
        <v>INSERT INTO CCD_TGT_SPP_FSSI (TGT_SPP_FSSI_NAME, FINSS_ID, APP_SHOW_OPT_YN) VALUES ('Pacific hake - Pacific Coast', 124, 'N');</v>
      </c>
      <c r="E132" t="e">
        <f t="shared" si="10"/>
        <v>#N/A</v>
      </c>
      <c r="F132" t="str">
        <f t="shared" si="11"/>
        <v>UPDATE CCD_TGT_SPP_FSSI SET APP_SHOW_OPT_YN = 'N' where TGT_SPP_FSSI_NAME = 'Pacific hake - Pacific Coast';</v>
      </c>
    </row>
    <row r="133" spans="1:6" x14ac:dyDescent="0.25">
      <c r="A133">
        <v>47</v>
      </c>
      <c r="B133" t="s">
        <v>636</v>
      </c>
      <c r="C133" t="str">
        <f t="shared" si="8"/>
        <v>N</v>
      </c>
      <c r="D133" t="str">
        <f t="shared" si="9"/>
        <v>INSERT INTO CCD_TGT_SPP_FSSI (TGT_SPP_FSSI_NAME, FINSS_ID, APP_SHOW_OPT_YN) VALUES ('Pacific ocean perch - Bering Sea / Aleutian Islands', 47, 'N');</v>
      </c>
      <c r="E133" t="e">
        <f t="shared" si="10"/>
        <v>#N/A</v>
      </c>
      <c r="F133" t="str">
        <f t="shared" si="11"/>
        <v>UPDATE CCD_TGT_SPP_FSSI SET APP_SHOW_OPT_YN = 'N' where TGT_SPP_FSSI_NAME = 'Pacific ocean perch - Bering Sea / Aleutian Islands';</v>
      </c>
    </row>
    <row r="134" spans="1:6" x14ac:dyDescent="0.25">
      <c r="A134">
        <v>48</v>
      </c>
      <c r="B134" t="s">
        <v>637</v>
      </c>
      <c r="C134" t="str">
        <f t="shared" si="8"/>
        <v>N</v>
      </c>
      <c r="D134" t="str">
        <f t="shared" si="9"/>
        <v>INSERT INTO CCD_TGT_SPP_FSSI (TGT_SPP_FSSI_NAME, FINSS_ID, APP_SHOW_OPT_YN) VALUES ('Pacific ocean perch - Gulf of Alaska', 48, 'N');</v>
      </c>
      <c r="E134" t="e">
        <f t="shared" si="10"/>
        <v>#N/A</v>
      </c>
      <c r="F134" t="str">
        <f t="shared" si="11"/>
        <v>UPDATE CCD_TGT_SPP_FSSI SET APP_SHOW_OPT_YN = 'N' where TGT_SPP_FSSI_NAME = 'Pacific ocean perch - Gulf of Alaska';</v>
      </c>
    </row>
    <row r="135" spans="1:6" x14ac:dyDescent="0.25">
      <c r="A135">
        <v>49</v>
      </c>
      <c r="B135" t="s">
        <v>638</v>
      </c>
      <c r="C135" t="str">
        <f t="shared" si="8"/>
        <v>N</v>
      </c>
      <c r="D135" t="str">
        <f t="shared" si="9"/>
        <v>INSERT INTO CCD_TGT_SPP_FSSI (TGT_SPP_FSSI_NAME, FINSS_ID, APP_SHOW_OPT_YN) VALUES ('Pacific ocean perch - Pacific Coast', 49, 'N');</v>
      </c>
      <c r="E135" t="e">
        <f t="shared" si="10"/>
        <v>#N/A</v>
      </c>
      <c r="F135" t="str">
        <f t="shared" si="11"/>
        <v>UPDATE CCD_TGT_SPP_FSSI SET APP_SHOW_OPT_YN = 'N' where TGT_SPP_FSSI_NAME = 'Pacific ocean perch - Pacific Coast';</v>
      </c>
    </row>
    <row r="136" spans="1:6" x14ac:dyDescent="0.25">
      <c r="A136">
        <v>216</v>
      </c>
      <c r="B136" t="s">
        <v>639</v>
      </c>
      <c r="C136" t="str">
        <f t="shared" si="8"/>
        <v>N</v>
      </c>
      <c r="D136" t="str">
        <f t="shared" si="9"/>
        <v>INSERT INTO CCD_TGT_SPP_FSSI (TGT_SPP_FSSI_NAME, FINSS_ID, APP_SHOW_OPT_YN) VALUES ('Pacific sanddab - Pacific Coast', 216, 'N');</v>
      </c>
      <c r="E136" t="e">
        <f t="shared" si="10"/>
        <v>#N/A</v>
      </c>
      <c r="F136" t="str">
        <f t="shared" si="11"/>
        <v>UPDATE CCD_TGT_SPP_FSSI SET APP_SHOW_OPT_YN = 'N' where TGT_SPP_FSSI_NAME = 'Pacific sanddab - Pacific Coast';</v>
      </c>
    </row>
    <row r="137" spans="1:6" x14ac:dyDescent="0.25">
      <c r="A137">
        <v>34</v>
      </c>
      <c r="B137" t="s">
        <v>640</v>
      </c>
      <c r="C137" t="str">
        <f t="shared" si="8"/>
        <v>N</v>
      </c>
      <c r="D137" t="str">
        <f t="shared" si="9"/>
        <v>INSERT INTO CCD_TGT_SPP_FSSI (TGT_SPP_FSSI_NAME, FINSS_ID, APP_SHOW_OPT_YN) VALUES ('Pacific sardine - Pacific Coast', 34, 'N');</v>
      </c>
      <c r="E137" t="e">
        <f t="shared" si="10"/>
        <v>#N/A</v>
      </c>
      <c r="F137" t="str">
        <f t="shared" si="11"/>
        <v>UPDATE CCD_TGT_SPP_FSSI SET APP_SHOW_OPT_YN = 'N' where TGT_SPP_FSSI_NAME = 'Pacific sardine - Pacific Coast';</v>
      </c>
    </row>
    <row r="138" spans="1:6" x14ac:dyDescent="0.25">
      <c r="A138">
        <v>225</v>
      </c>
      <c r="B138" t="s">
        <v>641</v>
      </c>
      <c r="C138" t="str">
        <f t="shared" si="8"/>
        <v>N</v>
      </c>
      <c r="D138" t="str">
        <f t="shared" si="9"/>
        <v>INSERT INTO CCD_TGT_SPP_FSSI (TGT_SPP_FSSI_NAME, FINSS_ID, APP_SHOW_OPT_YN) VALUES ('Petrale sole - Pacific Coast', 225, 'N');</v>
      </c>
      <c r="E138" t="e">
        <f t="shared" si="10"/>
        <v>#N/A</v>
      </c>
      <c r="F138" t="str">
        <f t="shared" si="11"/>
        <v>UPDATE CCD_TGT_SPP_FSSI SET APP_SHOW_OPT_YN = 'N' where TGT_SPP_FSSI_NAME = 'Petrale sole - Pacific Coast';</v>
      </c>
    </row>
    <row r="139" spans="1:6" x14ac:dyDescent="0.25">
      <c r="A139">
        <v>171</v>
      </c>
      <c r="B139" t="s">
        <v>642</v>
      </c>
      <c r="C139" t="str">
        <f t="shared" si="8"/>
        <v>N</v>
      </c>
      <c r="D139" t="str">
        <f t="shared" si="9"/>
        <v>INSERT INTO CCD_TGT_SPP_FSSI (TGT_SPP_FSSI_NAME, FINSS_ID, APP_SHOW_OPT_YN) VALUES ('Pink shrimp - Gulf of Mexico', 171, 'N');</v>
      </c>
      <c r="E139" t="e">
        <f t="shared" si="10"/>
        <v>#N/A</v>
      </c>
      <c r="F139" t="str">
        <f t="shared" si="11"/>
        <v>UPDATE CCD_TGT_SPP_FSSI SET APP_SHOW_OPT_YN = 'N' where TGT_SPP_FSSI_NAME = 'Pink shrimp - Gulf of Mexico';</v>
      </c>
    </row>
    <row r="140" spans="1:6" x14ac:dyDescent="0.25">
      <c r="A140">
        <v>172</v>
      </c>
      <c r="B140" t="s">
        <v>643</v>
      </c>
      <c r="C140" t="str">
        <f t="shared" si="8"/>
        <v>N</v>
      </c>
      <c r="D140" t="str">
        <f t="shared" si="9"/>
        <v>INSERT INTO CCD_TGT_SPP_FSSI (TGT_SPP_FSSI_NAME, FINSS_ID, APP_SHOW_OPT_YN) VALUES ('Pink shrimp - Southern Atlantic Coast', 172, 'N');</v>
      </c>
      <c r="E140" t="e">
        <f t="shared" si="10"/>
        <v>#N/A</v>
      </c>
      <c r="F140" t="str">
        <f t="shared" si="11"/>
        <v>UPDATE CCD_TGT_SPP_FSSI SET APP_SHOW_OPT_YN = 'N' where TGT_SPP_FSSI_NAME = 'Pink shrimp - Southern Atlantic Coast';</v>
      </c>
    </row>
    <row r="141" spans="1:6" x14ac:dyDescent="0.25">
      <c r="A141">
        <v>150</v>
      </c>
      <c r="B141" t="s">
        <v>644</v>
      </c>
      <c r="C141" t="str">
        <f t="shared" si="8"/>
        <v>N</v>
      </c>
      <c r="D141" t="str">
        <f t="shared" si="9"/>
        <v>INSERT INTO CCD_TGT_SPP_FSSI (TGT_SPP_FSSI_NAME, FINSS_ID, APP_SHOW_OPT_YN) VALUES ('Pollock - Gulf of Maine / Georges Bank', 150, 'N');</v>
      </c>
      <c r="E141" t="e">
        <f t="shared" si="10"/>
        <v>#N/A</v>
      </c>
      <c r="F141" t="str">
        <f t="shared" si="11"/>
        <v>UPDATE CCD_TGT_SPP_FSSI SET APP_SHOW_OPT_YN = 'N' where TGT_SPP_FSSI_NAME = 'Pollock - Gulf of Maine / Georges Bank';</v>
      </c>
    </row>
    <row r="142" spans="1:6" x14ac:dyDescent="0.25">
      <c r="A142">
        <v>196</v>
      </c>
      <c r="B142" t="s">
        <v>645</v>
      </c>
      <c r="C142" t="str">
        <f t="shared" si="8"/>
        <v>N</v>
      </c>
      <c r="D142" t="str">
        <f t="shared" si="9"/>
        <v>INSERT INTO CCD_TGT_SPP_FSSI (TGT_SPP_FSSI_NAME, FINSS_ID, APP_SHOW_OPT_YN) VALUES ('Porbeagle - Atlantic', 196, 'N');</v>
      </c>
      <c r="E142" t="e">
        <f t="shared" si="10"/>
        <v>#N/A</v>
      </c>
      <c r="F142" t="str">
        <f t="shared" si="11"/>
        <v>UPDATE CCD_TGT_SPP_FSSI SET APP_SHOW_OPT_YN = 'N' where TGT_SPP_FSSI_NAME = 'Porbeagle - Atlantic';</v>
      </c>
    </row>
    <row r="143" spans="1:6" x14ac:dyDescent="0.25">
      <c r="A143">
        <v>81</v>
      </c>
      <c r="B143" t="s">
        <v>646</v>
      </c>
      <c r="C143" t="str">
        <f t="shared" si="8"/>
        <v>N</v>
      </c>
      <c r="D143" t="str">
        <f t="shared" si="9"/>
        <v>INSERT INTO CCD_TGT_SPP_FSSI (TGT_SPP_FSSI_NAME, FINSS_ID, APP_SHOW_OPT_YN) VALUES ('Queen conch - Caribbean', 81, 'N');</v>
      </c>
      <c r="E143" t="e">
        <f t="shared" si="10"/>
        <v>#N/A</v>
      </c>
      <c r="F143" t="str">
        <f t="shared" si="11"/>
        <v>UPDATE CCD_TGT_SPP_FSSI SET APP_SHOW_OPT_YN = 'N' where TGT_SPP_FSSI_NAME = 'Queen conch - Caribbean';</v>
      </c>
    </row>
    <row r="144" spans="1:6" x14ac:dyDescent="0.25">
      <c r="A144">
        <v>213</v>
      </c>
      <c r="B144" t="s">
        <v>647</v>
      </c>
      <c r="C144" t="str">
        <f t="shared" si="8"/>
        <v>N</v>
      </c>
      <c r="D144" t="str">
        <f t="shared" si="9"/>
        <v>INSERT INTO CCD_TGT_SPP_FSSI (TGT_SPP_FSSI_NAME, FINSS_ID, APP_SHOW_OPT_YN) VALUES ('Red deepsea crab - Northwestern Atlantic', 213, 'N');</v>
      </c>
      <c r="E144" t="e">
        <f t="shared" si="10"/>
        <v>#N/A</v>
      </c>
      <c r="F144" t="str">
        <f t="shared" si="11"/>
        <v>UPDATE CCD_TGT_SPP_FSSI SET APP_SHOW_OPT_YN = 'N' where TGT_SPP_FSSI_NAME = 'Red deepsea crab - Northwestern Atlantic';</v>
      </c>
    </row>
    <row r="145" spans="1:6" x14ac:dyDescent="0.25">
      <c r="A145">
        <v>35</v>
      </c>
      <c r="B145" t="s">
        <v>648</v>
      </c>
      <c r="C145" t="str">
        <f t="shared" si="8"/>
        <v>N</v>
      </c>
      <c r="D145" t="str">
        <f t="shared" si="9"/>
        <v>INSERT INTO CCD_TGT_SPP_FSSI (TGT_SPP_FSSI_NAME, FINSS_ID, APP_SHOW_OPT_YN) VALUES ('Red drum - Gulf of Mexico', 35, 'N');</v>
      </c>
      <c r="E145" t="e">
        <f t="shared" si="10"/>
        <v>#N/A</v>
      </c>
      <c r="F145" t="str">
        <f t="shared" si="11"/>
        <v>UPDATE CCD_TGT_SPP_FSSI SET APP_SHOW_OPT_YN = 'N' where TGT_SPP_FSSI_NAME = 'Red drum - Gulf of Mexico';</v>
      </c>
    </row>
    <row r="146" spans="1:6" x14ac:dyDescent="0.25">
      <c r="A146">
        <v>229</v>
      </c>
      <c r="B146" t="s">
        <v>649</v>
      </c>
      <c r="C146" t="str">
        <f t="shared" si="8"/>
        <v>N</v>
      </c>
      <c r="D146" t="str">
        <f t="shared" si="9"/>
        <v>INSERT INTO CCD_TGT_SPP_FSSI (TGT_SPP_FSSI_NAME, FINSS_ID, APP_SHOW_OPT_YN) VALUES ('Red grouper - Gulf of Mexico', 229, 'N');</v>
      </c>
      <c r="E146" t="e">
        <f t="shared" si="10"/>
        <v>#N/A</v>
      </c>
      <c r="F146" t="str">
        <f t="shared" si="11"/>
        <v>UPDATE CCD_TGT_SPP_FSSI SET APP_SHOW_OPT_YN = 'N' where TGT_SPP_FSSI_NAME = 'Red grouper - Gulf of Mexico';</v>
      </c>
    </row>
    <row r="147" spans="1:6" x14ac:dyDescent="0.25">
      <c r="A147">
        <v>230</v>
      </c>
      <c r="B147" t="s">
        <v>650</v>
      </c>
      <c r="C147" t="str">
        <f t="shared" si="8"/>
        <v>N</v>
      </c>
      <c r="D147" t="str">
        <f t="shared" si="9"/>
        <v>INSERT INTO CCD_TGT_SPP_FSSI (TGT_SPP_FSSI_NAME, FINSS_ID, APP_SHOW_OPT_YN) VALUES ('Red grouper - Southern Atlantic Coast', 230, 'N');</v>
      </c>
      <c r="E147" t="e">
        <f t="shared" si="10"/>
        <v>#N/A</v>
      </c>
      <c r="F147" t="str">
        <f t="shared" si="11"/>
        <v>UPDATE CCD_TGT_SPP_FSSI SET APP_SHOW_OPT_YN = 'N' where TGT_SPP_FSSI_NAME = 'Red grouper - Southern Atlantic Coast';</v>
      </c>
    </row>
    <row r="148" spans="1:6" x14ac:dyDescent="0.25">
      <c r="A148">
        <v>23</v>
      </c>
      <c r="B148" t="s">
        <v>651</v>
      </c>
      <c r="C148" t="str">
        <f t="shared" si="8"/>
        <v>N</v>
      </c>
      <c r="D148" t="str">
        <f t="shared" si="9"/>
        <v>INSERT INTO CCD_TGT_SPP_FSSI (TGT_SPP_FSSI_NAME, FINSS_ID, APP_SHOW_OPT_YN) VALUES ('Red hake - Gulf of Maine / Northern Georges Bank', 23, 'N');</v>
      </c>
      <c r="E148" t="e">
        <f t="shared" si="10"/>
        <v>#N/A</v>
      </c>
      <c r="F148" t="str">
        <f t="shared" si="11"/>
        <v>UPDATE CCD_TGT_SPP_FSSI SET APP_SHOW_OPT_YN = 'N' where TGT_SPP_FSSI_NAME = 'Red hake - Gulf of Maine / Northern Georges Bank';</v>
      </c>
    </row>
    <row r="149" spans="1:6" x14ac:dyDescent="0.25">
      <c r="A149">
        <v>24</v>
      </c>
      <c r="B149" t="s">
        <v>652</v>
      </c>
      <c r="C149" t="str">
        <f t="shared" si="8"/>
        <v>N</v>
      </c>
      <c r="D149" t="str">
        <f t="shared" si="9"/>
        <v>INSERT INTO CCD_TGT_SPP_FSSI (TGT_SPP_FSSI_NAME, FINSS_ID, APP_SHOW_OPT_YN) VALUES ('Red hake - Southern Georges Bank / Mid-Atlantic', 24, 'N');</v>
      </c>
      <c r="E149" t="e">
        <f t="shared" si="10"/>
        <v>#N/A</v>
      </c>
      <c r="F149" t="str">
        <f t="shared" si="11"/>
        <v>UPDATE CCD_TGT_SPP_FSSI SET APP_SHOW_OPT_YN = 'N' where TGT_SPP_FSSI_NAME = 'Red hake - Southern Georges Bank / Mid-Atlantic';</v>
      </c>
    </row>
    <row r="150" spans="1:6" x14ac:dyDescent="0.25">
      <c r="A150">
        <v>137</v>
      </c>
      <c r="B150" t="s">
        <v>653</v>
      </c>
      <c r="C150" t="str">
        <f t="shared" si="8"/>
        <v>N</v>
      </c>
      <c r="D150" t="str">
        <f t="shared" si="9"/>
        <v>INSERT INTO CCD_TGT_SPP_FSSI (TGT_SPP_FSSI_NAME, FINSS_ID, APP_SHOW_OPT_YN) VALUES ('Red king crab - Bristol Bay', 137, 'N');</v>
      </c>
      <c r="E150" t="e">
        <f t="shared" si="10"/>
        <v>#N/A</v>
      </c>
      <c r="F150" t="str">
        <f t="shared" si="11"/>
        <v>UPDATE CCD_TGT_SPP_FSSI SET APP_SHOW_OPT_YN = 'N' where TGT_SPP_FSSI_NAME = 'Red king crab - Bristol Bay';</v>
      </c>
    </row>
    <row r="151" spans="1:6" x14ac:dyDescent="0.25">
      <c r="A151">
        <v>138</v>
      </c>
      <c r="B151" t="s">
        <v>654</v>
      </c>
      <c r="C151" t="str">
        <f t="shared" si="8"/>
        <v>N</v>
      </c>
      <c r="D151" t="str">
        <f t="shared" si="9"/>
        <v>INSERT INTO CCD_TGT_SPP_FSSI (TGT_SPP_FSSI_NAME, FINSS_ID, APP_SHOW_OPT_YN) VALUES ('Red king crab - Norton Sound', 138, 'N');</v>
      </c>
      <c r="E151" t="e">
        <f t="shared" si="10"/>
        <v>#N/A</v>
      </c>
      <c r="F151" t="str">
        <f t="shared" si="11"/>
        <v>UPDATE CCD_TGT_SPP_FSSI SET APP_SHOW_OPT_YN = 'N' where TGT_SPP_FSSI_NAME = 'Red king crab - Norton Sound';</v>
      </c>
    </row>
    <row r="152" spans="1:6" x14ac:dyDescent="0.25">
      <c r="A152">
        <v>139</v>
      </c>
      <c r="B152" t="s">
        <v>655</v>
      </c>
      <c r="C152" t="str">
        <f t="shared" si="8"/>
        <v>N</v>
      </c>
      <c r="D152" t="str">
        <f t="shared" si="9"/>
        <v>INSERT INTO CCD_TGT_SPP_FSSI (TGT_SPP_FSSI_NAME, FINSS_ID, APP_SHOW_OPT_YN) VALUES ('Red king crab - Pribilof Islands', 139, 'N');</v>
      </c>
      <c r="E152" t="e">
        <f t="shared" si="10"/>
        <v>#N/A</v>
      </c>
      <c r="F152" t="str">
        <f t="shared" si="11"/>
        <v>UPDATE CCD_TGT_SPP_FSSI SET APP_SHOW_OPT_YN = 'N' where TGT_SPP_FSSI_NAME = 'Red king crab - Pribilof Islands';</v>
      </c>
    </row>
    <row r="153" spans="1:6" x14ac:dyDescent="0.25">
      <c r="A153">
        <v>140</v>
      </c>
      <c r="B153" t="s">
        <v>656</v>
      </c>
      <c r="C153" t="str">
        <f t="shared" si="8"/>
        <v>N</v>
      </c>
      <c r="D153" t="str">
        <f t="shared" si="9"/>
        <v>INSERT INTO CCD_TGT_SPP_FSSI (TGT_SPP_FSSI_NAME, FINSS_ID, APP_SHOW_OPT_YN) VALUES ('Red king crab - Western Aleutian Islands', 140, 'N');</v>
      </c>
      <c r="E153" t="e">
        <f t="shared" si="10"/>
        <v>#N/A</v>
      </c>
      <c r="F153" t="str">
        <f t="shared" si="11"/>
        <v>UPDATE CCD_TGT_SPP_FSSI SET APP_SHOW_OPT_YN = 'N' where TGT_SPP_FSSI_NAME = 'Red king crab - Western Aleutian Islands';</v>
      </c>
    </row>
    <row r="154" spans="1:6" x14ac:dyDescent="0.25">
      <c r="A154">
        <v>133</v>
      </c>
      <c r="B154" t="s">
        <v>657</v>
      </c>
      <c r="C154" t="str">
        <f t="shared" si="8"/>
        <v>N</v>
      </c>
      <c r="D154" t="str">
        <f t="shared" si="9"/>
        <v>INSERT INTO CCD_TGT_SPP_FSSI (TGT_SPP_FSSI_NAME, FINSS_ID, APP_SHOW_OPT_YN) VALUES ('Red porgy - Southern Atlantic Coast', 133, 'N');</v>
      </c>
      <c r="E154" t="e">
        <f t="shared" si="10"/>
        <v>#N/A</v>
      </c>
      <c r="F154" t="str">
        <f t="shared" si="11"/>
        <v>UPDATE CCD_TGT_SPP_FSSI SET APP_SHOW_OPT_YN = 'N' where TGT_SPP_FSSI_NAME = 'Red porgy - Southern Atlantic Coast';</v>
      </c>
    </row>
    <row r="155" spans="1:6" x14ac:dyDescent="0.25">
      <c r="A155">
        <v>113</v>
      </c>
      <c r="B155" t="s">
        <v>658</v>
      </c>
      <c r="C155" t="str">
        <f t="shared" si="8"/>
        <v>N</v>
      </c>
      <c r="D155" t="str">
        <f t="shared" si="9"/>
        <v>INSERT INTO CCD_TGT_SPP_FSSI (TGT_SPP_FSSI_NAME, FINSS_ID, APP_SHOW_OPT_YN) VALUES ('Red snapper - Gulf of Mexico', 113, 'N');</v>
      </c>
      <c r="E155" t="e">
        <f t="shared" si="10"/>
        <v>#N/A</v>
      </c>
      <c r="F155" t="str">
        <f t="shared" si="11"/>
        <v>UPDATE CCD_TGT_SPP_FSSI SET APP_SHOW_OPT_YN = 'N' where TGT_SPP_FSSI_NAME = 'Red snapper - Gulf of Mexico';</v>
      </c>
    </row>
    <row r="156" spans="1:6" x14ac:dyDescent="0.25">
      <c r="A156">
        <v>114</v>
      </c>
      <c r="B156" t="s">
        <v>659</v>
      </c>
      <c r="C156" t="str">
        <f t="shared" si="8"/>
        <v>N</v>
      </c>
      <c r="D156" t="str">
        <f t="shared" si="9"/>
        <v>INSERT INTO CCD_TGT_SPP_FSSI (TGT_SPP_FSSI_NAME, FINSS_ID, APP_SHOW_OPT_YN) VALUES ('Red snapper - Southern Atlantic Coast', 114, 'N');</v>
      </c>
      <c r="E156" t="e">
        <f t="shared" si="10"/>
        <v>#N/A</v>
      </c>
      <c r="F156" t="str">
        <f t="shared" si="11"/>
        <v>UPDATE CCD_TGT_SPP_FSSI SET APP_SHOW_OPT_YN = 'N' where TGT_SPP_FSSI_NAME = 'Red snapper - Southern Atlantic Coast';</v>
      </c>
    </row>
    <row r="157" spans="1:6" x14ac:dyDescent="0.25">
      <c r="A157">
        <v>179</v>
      </c>
      <c r="B157" t="s">
        <v>660</v>
      </c>
      <c r="C157" t="str">
        <f t="shared" si="8"/>
        <v>N</v>
      </c>
      <c r="D157" t="str">
        <f t="shared" si="9"/>
        <v>INSERT INTO CCD_TGT_SPP_FSSI (TGT_SPP_FSSI_NAME, FINSS_ID, APP_SHOW_OPT_YN) VALUES ('Rex sole - Gulf of Alaska', 179, 'N');</v>
      </c>
      <c r="E157" t="e">
        <f t="shared" si="10"/>
        <v>#N/A</v>
      </c>
      <c r="F157" t="str">
        <f t="shared" si="11"/>
        <v>UPDATE CCD_TGT_SPP_FSSI SET APP_SHOW_OPT_YN = 'N' where TGT_SPP_FSSI_NAME = 'Rex sole - Gulf of Alaska';</v>
      </c>
    </row>
    <row r="158" spans="1:6" x14ac:dyDescent="0.25">
      <c r="A158">
        <v>180</v>
      </c>
      <c r="B158" t="s">
        <v>661</v>
      </c>
      <c r="C158" t="str">
        <f t="shared" si="8"/>
        <v>N</v>
      </c>
      <c r="D158" t="str">
        <f t="shared" si="9"/>
        <v>INSERT INTO CCD_TGT_SPP_FSSI (TGT_SPP_FSSI_NAME, FINSS_ID, APP_SHOW_OPT_YN) VALUES ('Rex sole - Pacific Coast', 180, 'N');</v>
      </c>
      <c r="E158" t="e">
        <f t="shared" si="10"/>
        <v>#N/A</v>
      </c>
      <c r="F158" t="str">
        <f t="shared" si="11"/>
        <v>UPDATE CCD_TGT_SPP_FSSI SET APP_SHOW_OPT_YN = 'N' where TGT_SPP_FSSI_NAME = 'Rex sole - Pacific Coast';</v>
      </c>
    </row>
    <row r="159" spans="1:6" x14ac:dyDescent="0.25">
      <c r="A159">
        <v>98</v>
      </c>
      <c r="B159" t="s">
        <v>662</v>
      </c>
      <c r="C159" t="str">
        <f t="shared" si="8"/>
        <v>N</v>
      </c>
      <c r="D159" t="str">
        <f t="shared" si="9"/>
        <v>INSERT INTO CCD_TGT_SPP_FSSI (TGT_SPP_FSSI_NAME, FINSS_ID, APP_SHOW_OPT_YN) VALUES ('Rosette skate - Southern New England / Mid-Atlantic', 98, 'N');</v>
      </c>
      <c r="E159" t="e">
        <f t="shared" si="10"/>
        <v>#N/A</v>
      </c>
      <c r="F159" t="str">
        <f t="shared" si="11"/>
        <v>UPDATE CCD_TGT_SPP_FSSI SET APP_SHOW_OPT_YN = 'N' where TGT_SPP_FSSI_NAME = 'Rosette skate - Southern New England / Mid-Atlantic';</v>
      </c>
    </row>
    <row r="160" spans="1:6" x14ac:dyDescent="0.25">
      <c r="A160">
        <v>46</v>
      </c>
      <c r="B160" t="s">
        <v>663</v>
      </c>
      <c r="C160" t="str">
        <f t="shared" si="8"/>
        <v>N</v>
      </c>
      <c r="D160" t="str">
        <f t="shared" si="9"/>
        <v>INSERT INTO CCD_TGT_SPP_FSSI (TGT_SPP_FSSI_NAME, FINSS_ID, APP_SHOW_OPT_YN) VALUES ('Rougheye rockfish - Pacific Coast', 46, 'N');</v>
      </c>
      <c r="E160" t="e">
        <f t="shared" si="10"/>
        <v>#N/A</v>
      </c>
      <c r="F160" t="str">
        <f t="shared" si="11"/>
        <v>UPDATE CCD_TGT_SPP_FSSI SET APP_SHOW_OPT_YN = 'N' where TGT_SPP_FSSI_NAME = 'Rougheye rockfish - Pacific Coast';</v>
      </c>
    </row>
    <row r="161" spans="1:6" x14ac:dyDescent="0.25">
      <c r="A161">
        <v>147</v>
      </c>
      <c r="B161" t="s">
        <v>664</v>
      </c>
      <c r="C161" t="str">
        <f t="shared" si="8"/>
        <v>N</v>
      </c>
      <c r="D161" t="str">
        <f t="shared" si="9"/>
        <v>INSERT INTO CCD_TGT_SPP_FSSI (TGT_SPP_FSSI_NAME, FINSS_ID, APP_SHOW_OPT_YN) VALUES ('Royal red shrimp - Gulf of Mexico', 147, 'N');</v>
      </c>
      <c r="E161" t="e">
        <f t="shared" si="10"/>
        <v>#N/A</v>
      </c>
      <c r="F161" t="str">
        <f t="shared" si="11"/>
        <v>UPDATE CCD_TGT_SPP_FSSI SET APP_SHOW_OPT_YN = 'N' where TGT_SPP_FSSI_NAME = 'Royal red shrimp - Gulf of Mexico';</v>
      </c>
    </row>
    <row r="162" spans="1:6" x14ac:dyDescent="0.25">
      <c r="A162">
        <v>200</v>
      </c>
      <c r="B162" t="s">
        <v>665</v>
      </c>
      <c r="C162" t="str">
        <f t="shared" si="8"/>
        <v>N</v>
      </c>
      <c r="D162" t="str">
        <f t="shared" si="9"/>
        <v>INSERT INTO CCD_TGT_SPP_FSSI (TGT_SPP_FSSI_NAME, FINSS_ID, APP_SHOW_OPT_YN) VALUES ('Sablefish - Eastern Bering Sea / Aleutian Islands / Gulf of Alaska', 200, 'N');</v>
      </c>
      <c r="E162" t="e">
        <f t="shared" si="10"/>
        <v>#N/A</v>
      </c>
      <c r="F162" t="str">
        <f t="shared" si="11"/>
        <v>UPDATE CCD_TGT_SPP_FSSI SET APP_SHOW_OPT_YN = 'N' where TGT_SPP_FSSI_NAME = 'Sablefish - Eastern Bering Sea / Aleutian Islands / Gulf of Alaska';</v>
      </c>
    </row>
    <row r="163" spans="1:6" x14ac:dyDescent="0.25">
      <c r="A163">
        <v>201</v>
      </c>
      <c r="B163" t="s">
        <v>666</v>
      </c>
      <c r="C163" t="str">
        <f t="shared" si="8"/>
        <v>N</v>
      </c>
      <c r="D163" t="str">
        <f t="shared" si="9"/>
        <v>INSERT INTO CCD_TGT_SPP_FSSI (TGT_SPP_FSSI_NAME, FINSS_ID, APP_SHOW_OPT_YN) VALUES ('Sablefish - Pacific Coast', 201, 'N');</v>
      </c>
      <c r="E163" t="e">
        <f t="shared" si="10"/>
        <v>#N/A</v>
      </c>
      <c r="F163" t="str">
        <f t="shared" si="11"/>
        <v>UPDATE CCD_TGT_SPP_FSSI SET APP_SHOW_OPT_YN = 'N' where TGT_SPP_FSSI_NAME = 'Sablefish - Pacific Coast';</v>
      </c>
    </row>
    <row r="164" spans="1:6" x14ac:dyDescent="0.25">
      <c r="A164">
        <v>187</v>
      </c>
      <c r="B164" t="s">
        <v>667</v>
      </c>
      <c r="C164" t="str">
        <f t="shared" si="8"/>
        <v>N</v>
      </c>
      <c r="D164" t="str">
        <f t="shared" si="9"/>
        <v>INSERT INTO CCD_TGT_SPP_FSSI (TGT_SPP_FSSI_NAME, FINSS_ID, APP_SHOW_OPT_YN) VALUES ('Sailfish - Western Atlantic', 187, 'N');</v>
      </c>
      <c r="E164" t="e">
        <f t="shared" si="10"/>
        <v>#N/A</v>
      </c>
      <c r="F164" t="str">
        <f t="shared" si="11"/>
        <v>UPDATE CCD_TGT_SPP_FSSI SET APP_SHOW_OPT_YN = 'N' where TGT_SPP_FSSI_NAME = 'Sailfish - Western Atlantic';</v>
      </c>
    </row>
    <row r="165" spans="1:6" x14ac:dyDescent="0.25">
      <c r="A165">
        <v>155</v>
      </c>
      <c r="B165" t="s">
        <v>668</v>
      </c>
      <c r="C165" t="str">
        <f t="shared" si="8"/>
        <v>N</v>
      </c>
      <c r="D165" t="str">
        <f t="shared" si="9"/>
        <v>INSERT INTO CCD_TGT_SPP_FSSI (TGT_SPP_FSSI_NAME, FINSS_ID, APP_SHOW_OPT_YN) VALUES ('Sand sole - Pacific Coast', 155, 'N');</v>
      </c>
      <c r="E165" t="e">
        <f t="shared" si="10"/>
        <v>#N/A</v>
      </c>
      <c r="F165" t="str">
        <f t="shared" si="11"/>
        <v>UPDATE CCD_TGT_SPP_FSSI SET APP_SHOW_OPT_YN = 'N' where TGT_SPP_FSSI_NAME = 'Sand sole - Pacific Coast';</v>
      </c>
    </row>
    <row r="166" spans="1:6" x14ac:dyDescent="0.25">
      <c r="A166">
        <v>210</v>
      </c>
      <c r="B166" t="s">
        <v>669</v>
      </c>
      <c r="C166" t="str">
        <f t="shared" si="8"/>
        <v>N</v>
      </c>
      <c r="D166" t="str">
        <f t="shared" si="9"/>
        <v>INSERT INTO CCD_TGT_SPP_FSSI (TGT_SPP_FSSI_NAME, FINSS_ID, APP_SHOW_OPT_YN) VALUES ('Sandbar shark - Atlantic', 210, 'N');</v>
      </c>
      <c r="E166" t="e">
        <f t="shared" si="10"/>
        <v>#N/A</v>
      </c>
      <c r="F166" t="str">
        <f t="shared" si="11"/>
        <v>UPDATE CCD_TGT_SPP_FSSI SET APP_SHOW_OPT_YN = 'N' where TGT_SPP_FSSI_NAME = 'Sandbar shark - Atlantic';</v>
      </c>
    </row>
    <row r="167" spans="1:6" x14ac:dyDescent="0.25">
      <c r="A167">
        <v>130</v>
      </c>
      <c r="B167" t="s">
        <v>670</v>
      </c>
      <c r="C167" t="str">
        <f t="shared" si="8"/>
        <v>N</v>
      </c>
      <c r="D167" t="str">
        <f t="shared" si="9"/>
        <v>INSERT INTO CCD_TGT_SPP_FSSI (TGT_SPP_FSSI_NAME, FINSS_ID, APP_SHOW_OPT_YN) VALUES ('Scamp - Southern Atlantic Coast', 130, 'N');</v>
      </c>
      <c r="E167" t="e">
        <f t="shared" si="10"/>
        <v>#N/A</v>
      </c>
      <c r="F167" t="str">
        <f t="shared" si="11"/>
        <v>UPDATE CCD_TGT_SPP_FSSI SET APP_SHOW_OPT_YN = 'N' where TGT_SPP_FSSI_NAME = 'Scamp - Southern Atlantic Coast';</v>
      </c>
    </row>
    <row r="168" spans="1:6" x14ac:dyDescent="0.25">
      <c r="A168">
        <v>80</v>
      </c>
      <c r="B168" t="s">
        <v>671</v>
      </c>
      <c r="C168" t="str">
        <f t="shared" si="8"/>
        <v>N</v>
      </c>
      <c r="D168" t="str">
        <f t="shared" si="9"/>
        <v>INSERT INTO CCD_TGT_SPP_FSSI (TGT_SPP_FSSI_NAME, FINSS_ID, APP_SHOW_OPT_YN) VALUES ('Scup - Atlantic Coast', 80, 'N');</v>
      </c>
      <c r="E168" t="e">
        <f t="shared" si="10"/>
        <v>#N/A</v>
      </c>
      <c r="F168" t="str">
        <f t="shared" si="11"/>
        <v>UPDATE CCD_TGT_SPP_FSSI SET APP_SHOW_OPT_YN = 'N' where TGT_SPP_FSSI_NAME = 'Scup - Atlantic Coast';</v>
      </c>
    </row>
    <row r="169" spans="1:6" x14ac:dyDescent="0.25">
      <c r="A169">
        <v>145</v>
      </c>
      <c r="B169" t="s">
        <v>672</v>
      </c>
      <c r="C169" t="str">
        <f t="shared" si="8"/>
        <v>N</v>
      </c>
      <c r="D169" t="str">
        <f t="shared" si="9"/>
        <v>INSERT INTO CCD_TGT_SPP_FSSI (TGT_SPP_FSSI_NAME, FINSS_ID, APP_SHOW_OPT_YN) VALUES ('Sea scallop - Northwestern Atlantic Coast', 145, 'N');</v>
      </c>
      <c r="E169" t="e">
        <f t="shared" si="10"/>
        <v>#N/A</v>
      </c>
      <c r="F169" t="str">
        <f t="shared" si="11"/>
        <v>UPDATE CCD_TGT_SPP_FSSI SET APP_SHOW_OPT_YN = 'N' where TGT_SPP_FSSI_NAME = 'Sea scallop - Northwestern Atlantic Coast';</v>
      </c>
    </row>
    <row r="170" spans="1:6" x14ac:dyDescent="0.25">
      <c r="A170">
        <v>58</v>
      </c>
      <c r="B170" t="s">
        <v>673</v>
      </c>
      <c r="C170" t="str">
        <f t="shared" si="8"/>
        <v>N</v>
      </c>
      <c r="D170" t="str">
        <f t="shared" si="9"/>
        <v>INSERT INTO CCD_TGT_SPP_FSSI (TGT_SPP_FSSI_NAME, FINSS_ID, APP_SHOW_OPT_YN) VALUES ('Shortbelly rockfish - Pacific Coast', 58, 'N');</v>
      </c>
      <c r="E170" t="e">
        <f t="shared" si="10"/>
        <v>#N/A</v>
      </c>
      <c r="F170" t="str">
        <f t="shared" si="11"/>
        <v>UPDATE CCD_TGT_SPP_FSSI SET APP_SHOW_OPT_YN = 'N' where TGT_SPP_FSSI_NAME = 'Shortbelly rockfish - Pacific Coast';</v>
      </c>
    </row>
    <row r="171" spans="1:6" x14ac:dyDescent="0.25">
      <c r="A171">
        <v>82</v>
      </c>
      <c r="B171" t="s">
        <v>674</v>
      </c>
      <c r="C171" t="str">
        <f t="shared" si="8"/>
        <v>Y</v>
      </c>
      <c r="D171" t="str">
        <f t="shared" si="9"/>
        <v>INSERT INTO CCD_TGT_SPP_FSSI (TGT_SPP_FSSI_NAME, FINSS_ID, APP_SHOW_OPT_YN) VALUES ('Shortbill spearfish - Pacific', 82, 'Y');</v>
      </c>
      <c r="E171" t="str">
        <f t="shared" si="10"/>
        <v>Shortbill spearfish - Pacific</v>
      </c>
      <c r="F171" t="str">
        <f t="shared" si="11"/>
        <v>UPDATE CCD_TGT_SPP_FSSI SET APP_SHOW_OPT_YN = 'Y' where TGT_SPP_FSSI_NAME = 'Shortbill spearfish - Pacific';</v>
      </c>
    </row>
    <row r="172" spans="1:6" x14ac:dyDescent="0.25">
      <c r="A172">
        <v>188</v>
      </c>
      <c r="B172" t="s">
        <v>675</v>
      </c>
      <c r="C172" t="str">
        <f t="shared" si="8"/>
        <v>N</v>
      </c>
      <c r="D172" t="str">
        <f t="shared" si="9"/>
        <v>INSERT INTO CCD_TGT_SPP_FSSI (TGT_SPP_FSSI_NAME, FINSS_ID, APP_SHOW_OPT_YN) VALUES ('Shortfin mako - Atlantic', 188, 'N');</v>
      </c>
      <c r="E172" t="e">
        <f t="shared" si="10"/>
        <v>#N/A</v>
      </c>
      <c r="F172" t="str">
        <f t="shared" si="11"/>
        <v>UPDATE CCD_TGT_SPP_FSSI SET APP_SHOW_OPT_YN = 'N' where TGT_SPP_FSSI_NAME = 'Shortfin mako - Atlantic';</v>
      </c>
    </row>
    <row r="173" spans="1:6" x14ac:dyDescent="0.25">
      <c r="A173">
        <v>70</v>
      </c>
      <c r="B173" t="s">
        <v>676</v>
      </c>
      <c r="C173" t="str">
        <f t="shared" si="8"/>
        <v>N</v>
      </c>
      <c r="D173" t="str">
        <f t="shared" si="9"/>
        <v>INSERT INTO CCD_TGT_SPP_FSSI (TGT_SPP_FSSI_NAME, FINSS_ID, APP_SHOW_OPT_YN) VALUES ('Shortspine thornyhead - Pacific Coast', 70, 'N');</v>
      </c>
      <c r="E173" t="e">
        <f t="shared" si="10"/>
        <v>#N/A</v>
      </c>
      <c r="F173" t="str">
        <f t="shared" si="11"/>
        <v>UPDATE CCD_TGT_SPP_FSSI SET APP_SHOW_OPT_YN = 'N' where TGT_SPP_FSSI_NAME = 'Shortspine thornyhead - Pacific Coast';</v>
      </c>
    </row>
    <row r="174" spans="1:6" x14ac:dyDescent="0.25">
      <c r="A174">
        <v>122</v>
      </c>
      <c r="B174" t="s">
        <v>677</v>
      </c>
      <c r="C174" t="str">
        <f t="shared" si="8"/>
        <v>N</v>
      </c>
      <c r="D174" t="str">
        <f t="shared" si="9"/>
        <v>INSERT INTO CCD_TGT_SPP_FSSI (TGT_SPP_FSSI_NAME, FINSS_ID, APP_SHOW_OPT_YN) VALUES ('Silver hake - Gulf of Maine / Northern Georges Bank', 122, 'N');</v>
      </c>
      <c r="E174" t="e">
        <f t="shared" si="10"/>
        <v>#N/A</v>
      </c>
      <c r="F174" t="str">
        <f t="shared" si="11"/>
        <v>UPDATE CCD_TGT_SPP_FSSI SET APP_SHOW_OPT_YN = 'N' where TGT_SPP_FSSI_NAME = 'Silver hake - Gulf of Maine / Northern Georges Bank';</v>
      </c>
    </row>
    <row r="175" spans="1:6" x14ac:dyDescent="0.25">
      <c r="A175">
        <v>123</v>
      </c>
      <c r="B175" t="s">
        <v>678</v>
      </c>
      <c r="C175" t="str">
        <f t="shared" si="8"/>
        <v>N</v>
      </c>
      <c r="D175" t="str">
        <f t="shared" si="9"/>
        <v>INSERT INTO CCD_TGT_SPP_FSSI (TGT_SPP_FSSI_NAME, FINSS_ID, APP_SHOW_OPT_YN) VALUES ('Silver hake - Southern Georges Bank / Mid-Atlantic', 123, 'N');</v>
      </c>
      <c r="E175" t="e">
        <f t="shared" si="10"/>
        <v>#N/A</v>
      </c>
      <c r="F175" t="str">
        <f t="shared" si="11"/>
        <v>UPDATE CCD_TGT_SPP_FSSI SET APP_SHOW_OPT_YN = 'N' where TGT_SPP_FSSI_NAME = 'Silver hake - Southern Georges Bank / Mid-Atlantic';</v>
      </c>
    </row>
    <row r="176" spans="1:6" x14ac:dyDescent="0.25">
      <c r="A176">
        <v>192</v>
      </c>
      <c r="B176" t="s">
        <v>679</v>
      </c>
      <c r="C176" t="str">
        <f t="shared" si="8"/>
        <v>N</v>
      </c>
      <c r="D176" t="str">
        <f t="shared" si="9"/>
        <v>INSERT INTO CCD_TGT_SPP_FSSI (TGT_SPP_FSSI_NAME, FINSS_ID, APP_SHOW_OPT_YN) VALUES ('Skipjack tuna - Central Western Pacific', 192, 'N');</v>
      </c>
      <c r="E176" t="e">
        <f t="shared" si="10"/>
        <v>#N/A</v>
      </c>
      <c r="F176" t="str">
        <f t="shared" si="11"/>
        <v>UPDATE CCD_TGT_SPP_FSSI SET APP_SHOW_OPT_YN = 'N' where TGT_SPP_FSSI_NAME = 'Skipjack tuna - Central Western Pacific';</v>
      </c>
    </row>
    <row r="177" spans="1:6" x14ac:dyDescent="0.25">
      <c r="A177">
        <v>193</v>
      </c>
      <c r="B177" t="s">
        <v>680</v>
      </c>
      <c r="C177" t="str">
        <f t="shared" si="8"/>
        <v>N</v>
      </c>
      <c r="D177" t="str">
        <f t="shared" si="9"/>
        <v>INSERT INTO CCD_TGT_SPP_FSSI (TGT_SPP_FSSI_NAME, FINSS_ID, APP_SHOW_OPT_YN) VALUES ('Skipjack tuna - Eastern Tropical Pacific', 193, 'N');</v>
      </c>
      <c r="E177" t="e">
        <f t="shared" si="10"/>
        <v>#N/A</v>
      </c>
      <c r="F177" t="str">
        <f t="shared" si="11"/>
        <v>UPDATE CCD_TGT_SPP_FSSI SET APP_SHOW_OPT_YN = 'N' where TGT_SPP_FSSI_NAME = 'Skipjack tuna - Eastern Tropical Pacific';</v>
      </c>
    </row>
    <row r="178" spans="1:6" x14ac:dyDescent="0.25">
      <c r="A178">
        <v>117</v>
      </c>
      <c r="B178" t="s">
        <v>681</v>
      </c>
      <c r="C178" t="str">
        <f t="shared" si="8"/>
        <v>N</v>
      </c>
      <c r="D178" t="str">
        <f t="shared" si="9"/>
        <v>INSERT INTO CCD_TGT_SPP_FSSI (TGT_SPP_FSSI_NAME, FINSS_ID, APP_SHOW_OPT_YN) VALUES ('Smooth skate - Gulf of Maine', 117, 'N');</v>
      </c>
      <c r="E178" t="e">
        <f t="shared" si="10"/>
        <v>#N/A</v>
      </c>
      <c r="F178" t="str">
        <f t="shared" si="11"/>
        <v>UPDATE CCD_TGT_SPP_FSSI SET APP_SHOW_OPT_YN = 'N' where TGT_SPP_FSSI_NAME = 'Smooth skate - Gulf of Maine';</v>
      </c>
    </row>
    <row r="179" spans="1:6" x14ac:dyDescent="0.25">
      <c r="A179">
        <v>215</v>
      </c>
      <c r="B179" t="s">
        <v>682</v>
      </c>
      <c r="C179" t="str">
        <f t="shared" si="8"/>
        <v>N</v>
      </c>
      <c r="D179" t="str">
        <f t="shared" si="9"/>
        <v>INSERT INTO CCD_TGT_SPP_FSSI (TGT_SPP_FSSI_NAME, FINSS_ID, APP_SHOW_OPT_YN) VALUES ('Snow crab - Bering Sea', 215, 'N');</v>
      </c>
      <c r="E179" t="e">
        <f t="shared" si="10"/>
        <v>#N/A</v>
      </c>
      <c r="F179" t="str">
        <f t="shared" si="11"/>
        <v>UPDATE CCD_TGT_SPP_FSSI SET APP_SHOW_OPT_YN = 'N' where TGT_SPP_FSSI_NAME = 'Snow crab - Bering Sea';</v>
      </c>
    </row>
    <row r="180" spans="1:6" x14ac:dyDescent="0.25">
      <c r="A180">
        <v>164</v>
      </c>
      <c r="B180" t="s">
        <v>683</v>
      </c>
      <c r="C180" t="str">
        <f t="shared" si="8"/>
        <v>N</v>
      </c>
      <c r="D180" t="str">
        <f t="shared" si="9"/>
        <v>INSERT INTO CCD_TGT_SPP_FSSI (TGT_SPP_FSSI_NAME, FINSS_ID, APP_SHOW_OPT_YN) VALUES ('Snowy grouper - Gulf of Mexico', 164, 'N');</v>
      </c>
      <c r="E180" t="e">
        <f t="shared" si="10"/>
        <v>#N/A</v>
      </c>
      <c r="F180" t="str">
        <f t="shared" si="11"/>
        <v>UPDATE CCD_TGT_SPP_FSSI SET APP_SHOW_OPT_YN = 'N' where TGT_SPP_FSSI_NAME = 'Snowy grouper - Gulf of Mexico';</v>
      </c>
    </row>
    <row r="181" spans="1:6" x14ac:dyDescent="0.25">
      <c r="A181">
        <v>165</v>
      </c>
      <c r="B181" t="s">
        <v>684</v>
      </c>
      <c r="C181" t="str">
        <f t="shared" si="8"/>
        <v>N</v>
      </c>
      <c r="D181" t="str">
        <f t="shared" si="9"/>
        <v>INSERT INTO CCD_TGT_SPP_FSSI (TGT_SPP_FSSI_NAME, FINSS_ID, APP_SHOW_OPT_YN) VALUES ('Snowy grouper - Southern Atlantic Coast', 165, 'N');</v>
      </c>
      <c r="E181" t="e">
        <f t="shared" si="10"/>
        <v>#N/A</v>
      </c>
      <c r="F181" t="str">
        <f t="shared" si="11"/>
        <v>UPDATE CCD_TGT_SPP_FSSI SET APP_SHOW_OPT_YN = 'N' where TGT_SPP_FSSI_NAME = 'Snowy grouper - Southern Atlantic Coast';</v>
      </c>
    </row>
    <row r="182" spans="1:6" x14ac:dyDescent="0.25">
      <c r="A182">
        <v>214</v>
      </c>
      <c r="B182" t="s">
        <v>685</v>
      </c>
      <c r="C182" t="str">
        <f t="shared" si="8"/>
        <v>N</v>
      </c>
      <c r="D182" t="str">
        <f t="shared" si="9"/>
        <v>INSERT INTO CCD_TGT_SPP_FSSI (TGT_SPP_FSSI_NAME, FINSS_ID, APP_SHOW_OPT_YN) VALUES ('Southern Tanner crab - Bering Sea', 214, 'N');</v>
      </c>
      <c r="E182" t="e">
        <f t="shared" si="10"/>
        <v>#N/A</v>
      </c>
      <c r="F182" t="str">
        <f t="shared" si="11"/>
        <v>UPDATE CCD_TGT_SPP_FSSI SET APP_SHOW_OPT_YN = 'N' where TGT_SPP_FSSI_NAME = 'Southern Tanner crab - Bering Sea';</v>
      </c>
    </row>
    <row r="183" spans="1:6" x14ac:dyDescent="0.25">
      <c r="A183">
        <v>40</v>
      </c>
      <c r="B183" t="s">
        <v>686</v>
      </c>
      <c r="C183" t="str">
        <f t="shared" si="8"/>
        <v>N</v>
      </c>
      <c r="D183" t="str">
        <f t="shared" si="9"/>
        <v>INSERT INTO CCD_TGT_SPP_FSSI (TGT_SPP_FSSI_NAME, FINSS_ID, APP_SHOW_OPT_YN) VALUES ('Spanish mackerel - Gulf of Mexico', 40, 'N');</v>
      </c>
      <c r="E183" t="e">
        <f t="shared" si="10"/>
        <v>#N/A</v>
      </c>
      <c r="F183" t="str">
        <f t="shared" si="11"/>
        <v>UPDATE CCD_TGT_SPP_FSSI SET APP_SHOW_OPT_YN = 'N' where TGT_SPP_FSSI_NAME = 'Spanish mackerel - Gulf of Mexico';</v>
      </c>
    </row>
    <row r="184" spans="1:6" x14ac:dyDescent="0.25">
      <c r="A184">
        <v>41</v>
      </c>
      <c r="B184" t="s">
        <v>687</v>
      </c>
      <c r="C184" t="str">
        <f t="shared" si="8"/>
        <v>N</v>
      </c>
      <c r="D184" t="str">
        <f t="shared" si="9"/>
        <v>INSERT INTO CCD_TGT_SPP_FSSI (TGT_SPP_FSSI_NAME, FINSS_ID, APP_SHOW_OPT_YN) VALUES ('Spanish mackerel - Southern Atlantic Coast', 41, 'N');</v>
      </c>
      <c r="E184" t="e">
        <f t="shared" si="10"/>
        <v>#N/A</v>
      </c>
      <c r="F184" t="str">
        <f t="shared" si="11"/>
        <v>UPDATE CCD_TGT_SPP_FSSI SET APP_SHOW_OPT_YN = 'N' where TGT_SPP_FSSI_NAME = 'Spanish mackerel - Southern Atlantic Coast';</v>
      </c>
    </row>
    <row r="185" spans="1:6" x14ac:dyDescent="0.25">
      <c r="A185">
        <v>226</v>
      </c>
      <c r="B185" t="s">
        <v>688</v>
      </c>
      <c r="C185" t="str">
        <f t="shared" si="8"/>
        <v>N</v>
      </c>
      <c r="D185" t="str">
        <f t="shared" si="9"/>
        <v>INSERT INTO CCD_TGT_SPP_FSSI (TGT_SPP_FSSI_NAME, FINSS_ID, APP_SHOW_OPT_YN) VALUES ('Speckled hind - Southern Atlantic Coast', 226, 'N');</v>
      </c>
      <c r="E185" t="e">
        <f t="shared" si="10"/>
        <v>#N/A</v>
      </c>
      <c r="F185" t="str">
        <f t="shared" si="11"/>
        <v>UPDATE CCD_TGT_SPP_FSSI SET APP_SHOW_OPT_YN = 'N' where TGT_SPP_FSSI_NAME = 'Speckled hind - Southern Atlantic Coast';</v>
      </c>
    </row>
    <row r="186" spans="1:6" x14ac:dyDescent="0.25">
      <c r="A186">
        <v>78</v>
      </c>
      <c r="B186" t="s">
        <v>689</v>
      </c>
      <c r="C186" t="str">
        <f t="shared" si="8"/>
        <v>N</v>
      </c>
      <c r="D186" t="str">
        <f t="shared" si="9"/>
        <v>INSERT INTO CCD_TGT_SPP_FSSI (TGT_SPP_FSSI_NAME, FINSS_ID, APP_SHOW_OPT_YN) VALUES ('Spiny dogfish - Atlantic Coast', 78, 'N');</v>
      </c>
      <c r="E186" t="e">
        <f t="shared" si="10"/>
        <v>#N/A</v>
      </c>
      <c r="F186" t="str">
        <f t="shared" si="11"/>
        <v>UPDATE CCD_TGT_SPP_FSSI SET APP_SHOW_OPT_YN = 'N' where TGT_SPP_FSSI_NAME = 'Spiny dogfish - Atlantic Coast';</v>
      </c>
    </row>
    <row r="187" spans="1:6" x14ac:dyDescent="0.25">
      <c r="A187">
        <v>79</v>
      </c>
      <c r="B187" t="s">
        <v>690</v>
      </c>
      <c r="C187" t="str">
        <f t="shared" si="8"/>
        <v>N</v>
      </c>
      <c r="D187" t="str">
        <f t="shared" si="9"/>
        <v>INSERT INTO CCD_TGT_SPP_FSSI (TGT_SPP_FSSI_NAME, FINSS_ID, APP_SHOW_OPT_YN) VALUES ('Spiny dogfish - Pacific Coast', 79, 'N');</v>
      </c>
      <c r="E187" t="e">
        <f t="shared" si="10"/>
        <v>#N/A</v>
      </c>
      <c r="F187" t="str">
        <f t="shared" si="11"/>
        <v>UPDATE CCD_TGT_SPP_FSSI SET APP_SHOW_OPT_YN = 'N' where TGT_SPP_FSSI_NAME = 'Spiny dogfish - Pacific Coast';</v>
      </c>
    </row>
    <row r="188" spans="1:6" x14ac:dyDescent="0.25">
      <c r="A188">
        <v>53</v>
      </c>
      <c r="B188" t="s">
        <v>691</v>
      </c>
      <c r="C188" t="str">
        <f t="shared" si="8"/>
        <v>N</v>
      </c>
      <c r="D188" t="str">
        <f t="shared" si="9"/>
        <v>INSERT INTO CCD_TGT_SPP_FSSI (TGT_SPP_FSSI_NAME, FINSS_ID, APP_SHOW_OPT_YN) VALUES ('Splitnose rockfish - Pacific Coast', 53, 'N');</v>
      </c>
      <c r="E188" t="e">
        <f t="shared" si="10"/>
        <v>#N/A</v>
      </c>
      <c r="F188" t="str">
        <f t="shared" si="11"/>
        <v>UPDATE CCD_TGT_SPP_FSSI SET APP_SHOW_OPT_YN = 'N' where TGT_SPP_FSSI_NAME = 'Splitnose rockfish - Pacific Coast';</v>
      </c>
    </row>
    <row r="189" spans="1:6" x14ac:dyDescent="0.25">
      <c r="A189">
        <v>146</v>
      </c>
      <c r="B189" t="s">
        <v>692</v>
      </c>
      <c r="C189" t="str">
        <f t="shared" si="8"/>
        <v>N</v>
      </c>
      <c r="D189" t="str">
        <f t="shared" si="9"/>
        <v>INSERT INTO CCD_TGT_SPP_FSSI (TGT_SPP_FSSI_NAME, FINSS_ID, APP_SHOW_OPT_YN) VALUES ('Starry flounder - Pacific Coast', 146, 'N');</v>
      </c>
      <c r="E189" t="e">
        <f t="shared" si="10"/>
        <v>#N/A</v>
      </c>
      <c r="F189" t="str">
        <f t="shared" si="11"/>
        <v>UPDATE CCD_TGT_SPP_FSSI SET APP_SHOW_OPT_YN = 'N' where TGT_SPP_FSSI_NAME = 'Starry flounder - Pacific Coast';</v>
      </c>
    </row>
    <row r="190" spans="1:6" x14ac:dyDescent="0.25">
      <c r="A190">
        <v>120</v>
      </c>
      <c r="B190" t="s">
        <v>693</v>
      </c>
      <c r="C190" t="str">
        <f t="shared" si="8"/>
        <v>N</v>
      </c>
      <c r="D190" t="str">
        <f t="shared" si="9"/>
        <v>INSERT INTO CCD_TGT_SPP_FSSI (TGT_SPP_FSSI_NAME, FINSS_ID, APP_SHOW_OPT_YN) VALUES ('Stone crabs (Menippe spp.) - Gulf of Mexico', 120, 'N');</v>
      </c>
      <c r="E190" t="e">
        <f t="shared" si="10"/>
        <v>#N/A</v>
      </c>
      <c r="F190" t="str">
        <f t="shared" si="11"/>
        <v>UPDATE CCD_TGT_SPP_FSSI SET APP_SHOW_OPT_YN = 'N' where TGT_SPP_FSSI_NAME = 'Stone crabs (Menippe spp.) - Gulf of Mexico';</v>
      </c>
    </row>
    <row r="191" spans="1:6" x14ac:dyDescent="0.25">
      <c r="A191">
        <v>190</v>
      </c>
      <c r="B191" t="s">
        <v>694</v>
      </c>
      <c r="C191" t="str">
        <f t="shared" si="8"/>
        <v>N</v>
      </c>
      <c r="D191" t="str">
        <f t="shared" si="9"/>
        <v>INSERT INTO CCD_TGT_SPP_FSSI (TGT_SPP_FSSI_NAME, FINSS_ID, APP_SHOW_OPT_YN) VALUES ('Striped marlin - Central Western Pacific', 190, 'N');</v>
      </c>
      <c r="E191" t="e">
        <f t="shared" si="10"/>
        <v>#N/A</v>
      </c>
      <c r="F191" t="str">
        <f t="shared" si="11"/>
        <v>UPDATE CCD_TGT_SPP_FSSI SET APP_SHOW_OPT_YN = 'N' where TGT_SPP_FSSI_NAME = 'Striped marlin - Central Western Pacific';</v>
      </c>
    </row>
    <row r="192" spans="1:6" x14ac:dyDescent="0.25">
      <c r="A192">
        <v>191</v>
      </c>
      <c r="B192" t="s">
        <v>695</v>
      </c>
      <c r="C192" t="str">
        <f t="shared" si="8"/>
        <v>N</v>
      </c>
      <c r="D192" t="str">
        <f t="shared" si="9"/>
        <v>INSERT INTO CCD_TGT_SPP_FSSI (TGT_SPP_FSSI_NAME, FINSS_ID, APP_SHOW_OPT_YN) VALUES ('Striped marlin - Eastern Tropical Pacific', 191, 'N');</v>
      </c>
      <c r="E192" t="e">
        <f t="shared" si="10"/>
        <v>#N/A</v>
      </c>
      <c r="F192" t="str">
        <f t="shared" si="11"/>
        <v>UPDATE CCD_TGT_SPP_FSSI SET APP_SHOW_OPT_YN = 'N' where TGT_SPP_FSSI_NAME = 'Striped marlin - Eastern Tropical Pacific';</v>
      </c>
    </row>
    <row r="193" spans="1:6" x14ac:dyDescent="0.25">
      <c r="A193">
        <v>136</v>
      </c>
      <c r="B193" t="s">
        <v>696</v>
      </c>
      <c r="C193" t="str">
        <f t="shared" si="8"/>
        <v>N</v>
      </c>
      <c r="D193" t="str">
        <f t="shared" si="9"/>
        <v>INSERT INTO CCD_TGT_SPP_FSSI (TGT_SPP_FSSI_NAME, FINSS_ID, APP_SHOW_OPT_YN) VALUES ('Summer flounder - Mid-Atlantic Coast', 136, 'N');</v>
      </c>
      <c r="E193" t="e">
        <f t="shared" si="10"/>
        <v>#N/A</v>
      </c>
      <c r="F193" t="str">
        <f t="shared" si="11"/>
        <v>UPDATE CCD_TGT_SPP_FSSI SET APP_SHOW_OPT_YN = 'N' where TGT_SPP_FSSI_NAME = 'Summer flounder - Mid-Atlantic Coast';</v>
      </c>
    </row>
    <row r="194" spans="1:6" x14ac:dyDescent="0.25">
      <c r="A194">
        <v>26</v>
      </c>
      <c r="B194" t="s">
        <v>697</v>
      </c>
      <c r="C194" t="str">
        <f t="shared" si="8"/>
        <v>N</v>
      </c>
      <c r="D194" t="str">
        <f t="shared" si="9"/>
        <v>INSERT INTO CCD_TGT_SPP_FSSI (TGT_SPP_FSSI_NAME, FINSS_ID, APP_SHOW_OPT_YN) VALUES ('Swordfish - North Atlantic', 26, 'N');</v>
      </c>
      <c r="E194" t="e">
        <f t="shared" si="10"/>
        <v>#N/A</v>
      </c>
      <c r="F194" t="str">
        <f t="shared" si="11"/>
        <v>UPDATE CCD_TGT_SPP_FSSI SET APP_SHOW_OPT_YN = 'N' where TGT_SPP_FSSI_NAME = 'Swordfish - North Atlantic';</v>
      </c>
    </row>
    <row r="195" spans="1:6" x14ac:dyDescent="0.25">
      <c r="A195">
        <v>27</v>
      </c>
      <c r="B195" t="s">
        <v>698</v>
      </c>
      <c r="C195" t="str">
        <f t="shared" ref="C195:C231" si="12">IF(ISNA(E195), "N", "Y")</f>
        <v>N</v>
      </c>
      <c r="D195" t="str">
        <f t="shared" ref="D195:D231" si="13">CONCATENATE("INSERT INTO CCD_TGT_SPP_FSSI (TGT_SPP_FSSI_NAME, FINSS_ID, APP_SHOW_OPT_YN) VALUES ('", SUBSTITUTE(B195, "'", "''"), "', ", A195, ", '",C195, "');")</f>
        <v>INSERT INTO CCD_TGT_SPP_FSSI (TGT_SPP_FSSI_NAME, FINSS_ID, APP_SHOW_OPT_YN) VALUES ('Swordfish - North Pacific', 27, 'N');</v>
      </c>
      <c r="E195" t="e">
        <f t="shared" ref="E195:E231" si="14">VLOOKUP(B195, $T$2:$U$33, 1, FALSE)</f>
        <v>#N/A</v>
      </c>
      <c r="F195" t="str">
        <f t="shared" ref="F195:F231" si="15">CONCATENATE("UPDATE CCD_TGT_SPP_FSSI SET APP_SHOW_OPT_YN = '", C195, "' where TGT_SPP_FSSI_NAME = '", SUBSTITUTE(B195, "'", "''"), "';")</f>
        <v>UPDATE CCD_TGT_SPP_FSSI SET APP_SHOW_OPT_YN = 'N' where TGT_SPP_FSSI_NAME = 'Swordfish - North Pacific';</v>
      </c>
    </row>
    <row r="196" spans="1:6" x14ac:dyDescent="0.25">
      <c r="A196">
        <v>199</v>
      </c>
      <c r="B196" t="s">
        <v>699</v>
      </c>
      <c r="C196" t="str">
        <f t="shared" si="12"/>
        <v>N</v>
      </c>
      <c r="D196" t="str">
        <f t="shared" si="13"/>
        <v>INSERT INTO CCD_TGT_SPP_FSSI (TGT_SPP_FSSI_NAME, FINSS_ID, APP_SHOW_OPT_YN) VALUES ('Thorny skate - Gulf of Maine', 199, 'N');</v>
      </c>
      <c r="E196" t="e">
        <f t="shared" si="14"/>
        <v>#N/A</v>
      </c>
      <c r="F196" t="str">
        <f t="shared" si="15"/>
        <v>UPDATE CCD_TGT_SPP_FSSI SET APP_SHOW_OPT_YN = 'N' where TGT_SPP_FSSI_NAME = 'Thorny skate - Gulf of Maine';</v>
      </c>
    </row>
    <row r="197" spans="1:6" x14ac:dyDescent="0.25">
      <c r="A197">
        <v>111</v>
      </c>
      <c r="B197" t="s">
        <v>700</v>
      </c>
      <c r="C197" t="str">
        <f t="shared" si="12"/>
        <v>N</v>
      </c>
      <c r="D197" t="str">
        <f t="shared" si="13"/>
        <v>INSERT INTO CCD_TGT_SPP_FSSI (TGT_SPP_FSSI_NAME, FINSS_ID, APP_SHOW_OPT_YN) VALUES ('Tilefish - Mid-Atlantic Coast', 111, 'N');</v>
      </c>
      <c r="E197" t="e">
        <f t="shared" si="14"/>
        <v>#N/A</v>
      </c>
      <c r="F197" t="str">
        <f t="shared" si="15"/>
        <v>UPDATE CCD_TGT_SPP_FSSI SET APP_SHOW_OPT_YN = 'N' where TGT_SPP_FSSI_NAME = 'Tilefish - Mid-Atlantic Coast';</v>
      </c>
    </row>
    <row r="198" spans="1:6" x14ac:dyDescent="0.25">
      <c r="A198">
        <v>112</v>
      </c>
      <c r="B198" t="s">
        <v>701</v>
      </c>
      <c r="C198" t="str">
        <f t="shared" si="12"/>
        <v>N</v>
      </c>
      <c r="D198" t="str">
        <f t="shared" si="13"/>
        <v>INSERT INTO CCD_TGT_SPP_FSSI (TGT_SPP_FSSI_NAME, FINSS_ID, APP_SHOW_OPT_YN) VALUES ('Tilefish - Southern Atlantic Coast', 112, 'N');</v>
      </c>
      <c r="E198" t="e">
        <f t="shared" si="14"/>
        <v>#N/A</v>
      </c>
      <c r="F198" t="str">
        <f t="shared" si="15"/>
        <v>UPDATE CCD_TGT_SPP_FSSI SET APP_SHOW_OPT_YN = 'N' where TGT_SPP_FSSI_NAME = 'Tilefish - Southern Atlantic Coast';</v>
      </c>
    </row>
    <row r="199" spans="1:6" x14ac:dyDescent="0.25">
      <c r="A199">
        <v>62</v>
      </c>
      <c r="B199" t="s">
        <v>702</v>
      </c>
      <c r="C199" t="str">
        <f t="shared" si="12"/>
        <v>N</v>
      </c>
      <c r="D199" t="str">
        <f t="shared" si="13"/>
        <v>INSERT INTO CCD_TGT_SPP_FSSI (TGT_SPP_FSSI_NAME, FINSS_ID, APP_SHOW_OPT_YN) VALUES ('Vermilion rockfish - California', 62, 'N');</v>
      </c>
      <c r="E199" t="e">
        <f t="shared" si="14"/>
        <v>#N/A</v>
      </c>
      <c r="F199" t="str">
        <f t="shared" si="15"/>
        <v>UPDATE CCD_TGT_SPP_FSSI SET APP_SHOW_OPT_YN = 'N' where TGT_SPP_FSSI_NAME = 'Vermilion rockfish - California';</v>
      </c>
    </row>
    <row r="200" spans="1:6" x14ac:dyDescent="0.25">
      <c r="A200">
        <v>32</v>
      </c>
      <c r="B200" t="s">
        <v>703</v>
      </c>
      <c r="C200" t="str">
        <f t="shared" si="12"/>
        <v>N</v>
      </c>
      <c r="D200" t="str">
        <f t="shared" si="13"/>
        <v>INSERT INTO CCD_TGT_SPP_FSSI (TGT_SPP_FSSI_NAME, FINSS_ID, APP_SHOW_OPT_YN) VALUES ('Vermilion snapper - Gulf of Mexico', 32, 'N');</v>
      </c>
      <c r="E200" t="e">
        <f t="shared" si="14"/>
        <v>#N/A</v>
      </c>
      <c r="F200" t="str">
        <f t="shared" si="15"/>
        <v>UPDATE CCD_TGT_SPP_FSSI SET APP_SHOW_OPT_YN = 'N' where TGT_SPP_FSSI_NAME = 'Vermilion snapper - Gulf of Mexico';</v>
      </c>
    </row>
    <row r="201" spans="1:6" x14ac:dyDescent="0.25">
      <c r="A201">
        <v>33</v>
      </c>
      <c r="B201" t="s">
        <v>704</v>
      </c>
      <c r="C201" t="str">
        <f t="shared" si="12"/>
        <v>N</v>
      </c>
      <c r="D201" t="str">
        <f t="shared" si="13"/>
        <v>INSERT INTO CCD_TGT_SPP_FSSI (TGT_SPP_FSSI_NAME, FINSS_ID, APP_SHOW_OPT_YN) VALUES ('Vermilion snapper - Southern Atlantic Coast', 33, 'N');</v>
      </c>
      <c r="E201" t="e">
        <f t="shared" si="14"/>
        <v>#N/A</v>
      </c>
      <c r="F201" t="str">
        <f t="shared" si="15"/>
        <v>UPDATE CCD_TGT_SPP_FSSI SET APP_SHOW_OPT_YN = 'N' where TGT_SPP_FSSI_NAME = 'Vermilion snapper - Southern Atlantic Coast';</v>
      </c>
    </row>
    <row r="202" spans="1:6" x14ac:dyDescent="0.25">
      <c r="A202">
        <v>198</v>
      </c>
      <c r="B202" t="s">
        <v>705</v>
      </c>
      <c r="C202" t="str">
        <f t="shared" si="12"/>
        <v>Y</v>
      </c>
      <c r="D202" t="str">
        <f t="shared" si="13"/>
        <v>INSERT INTO CCD_TGT_SPP_FSSI (TGT_SPP_FSSI_NAME, FINSS_ID, APP_SHOW_OPT_YN) VALUES ('Wahoo - Pacific', 198, 'Y');</v>
      </c>
      <c r="E202" t="str">
        <f t="shared" si="14"/>
        <v>Wahoo - Pacific</v>
      </c>
      <c r="F202" t="str">
        <f t="shared" si="15"/>
        <v>UPDATE CCD_TGT_SPP_FSSI SET APP_SHOW_OPT_YN = 'Y' where TGT_SPP_FSSI_NAME = 'Wahoo - Pacific';</v>
      </c>
    </row>
    <row r="203" spans="1:6" x14ac:dyDescent="0.25">
      <c r="A203">
        <v>83</v>
      </c>
      <c r="B203" t="s">
        <v>706</v>
      </c>
      <c r="C203" t="str">
        <f t="shared" si="12"/>
        <v>N</v>
      </c>
      <c r="D203" t="str">
        <f t="shared" si="13"/>
        <v>INSERT INTO CCD_TGT_SPP_FSSI (TGT_SPP_FSSI_NAME, FINSS_ID, APP_SHOW_OPT_YN) VALUES ('Walleye pollock - Aleutian Islands', 83, 'N');</v>
      </c>
      <c r="E203" t="e">
        <f t="shared" si="14"/>
        <v>#N/A</v>
      </c>
      <c r="F203" t="str">
        <f t="shared" si="15"/>
        <v>UPDATE CCD_TGT_SPP_FSSI SET APP_SHOW_OPT_YN = 'N' where TGT_SPP_FSSI_NAME = 'Walleye pollock - Aleutian Islands';</v>
      </c>
    </row>
    <row r="204" spans="1:6" x14ac:dyDescent="0.25">
      <c r="A204">
        <v>84</v>
      </c>
      <c r="B204" t="s">
        <v>707</v>
      </c>
      <c r="C204" t="str">
        <f t="shared" si="12"/>
        <v>N</v>
      </c>
      <c r="D204" t="str">
        <f t="shared" si="13"/>
        <v>INSERT INTO CCD_TGT_SPP_FSSI (TGT_SPP_FSSI_NAME, FINSS_ID, APP_SHOW_OPT_YN) VALUES ('Walleye pollock - Eastern Bering Sea', 84, 'N');</v>
      </c>
      <c r="E204" t="e">
        <f t="shared" si="14"/>
        <v>#N/A</v>
      </c>
      <c r="F204" t="str">
        <f t="shared" si="15"/>
        <v>UPDATE CCD_TGT_SPP_FSSI SET APP_SHOW_OPT_YN = 'N' where TGT_SPP_FSSI_NAME = 'Walleye pollock - Eastern Bering Sea';</v>
      </c>
    </row>
    <row r="205" spans="1:6" x14ac:dyDescent="0.25">
      <c r="A205">
        <v>85</v>
      </c>
      <c r="B205" t="s">
        <v>708</v>
      </c>
      <c r="C205" t="str">
        <f t="shared" si="12"/>
        <v>N</v>
      </c>
      <c r="D205" t="str">
        <f t="shared" si="13"/>
        <v>INSERT INTO CCD_TGT_SPP_FSSI (TGT_SPP_FSSI_NAME, FINSS_ID, APP_SHOW_OPT_YN) VALUES ('Walleye pollock - Western / Central Gulf of Alaska', 85, 'N');</v>
      </c>
      <c r="E205" t="e">
        <f t="shared" si="14"/>
        <v>#N/A</v>
      </c>
      <c r="F205" t="str">
        <f t="shared" si="15"/>
        <v>UPDATE CCD_TGT_SPP_FSSI SET APP_SHOW_OPT_YN = 'N' where TGT_SPP_FSSI_NAME = 'Walleye pollock - Western / Central Gulf of Alaska';</v>
      </c>
    </row>
    <row r="206" spans="1:6" x14ac:dyDescent="0.25">
      <c r="A206">
        <v>163</v>
      </c>
      <c r="B206" t="s">
        <v>709</v>
      </c>
      <c r="C206" t="str">
        <f t="shared" si="12"/>
        <v>N</v>
      </c>
      <c r="D206" t="str">
        <f t="shared" si="13"/>
        <v>INSERT INTO CCD_TGT_SPP_FSSI (TGT_SPP_FSSI_NAME, FINSS_ID, APP_SHOW_OPT_YN) VALUES ('Warsaw grouper - Southern Atlantic Coast', 163, 'N');</v>
      </c>
      <c r="E206" t="e">
        <f t="shared" si="14"/>
        <v>#N/A</v>
      </c>
      <c r="F206" t="str">
        <f t="shared" si="15"/>
        <v>UPDATE CCD_TGT_SPP_FSSI SET APP_SHOW_OPT_YN = 'N' where TGT_SPP_FSSI_NAME = 'Warsaw grouper - Southern Atlantic Coast';</v>
      </c>
    </row>
    <row r="207" spans="1:6" x14ac:dyDescent="0.25">
      <c r="A207">
        <v>181</v>
      </c>
      <c r="B207" t="s">
        <v>710</v>
      </c>
      <c r="C207" t="str">
        <f t="shared" si="12"/>
        <v>N</v>
      </c>
      <c r="D207" t="str">
        <f t="shared" si="13"/>
        <v>INSERT INTO CCD_TGT_SPP_FSSI (TGT_SPP_FSSI_NAME, FINSS_ID, APP_SHOW_OPT_YN) VALUES ('White grunt - Southern Atlantic Coast', 181, 'N');</v>
      </c>
      <c r="E207" t="e">
        <f t="shared" si="14"/>
        <v>#N/A</v>
      </c>
      <c r="F207" t="str">
        <f t="shared" si="15"/>
        <v>UPDATE CCD_TGT_SPP_FSSI SET APP_SHOW_OPT_YN = 'N' where TGT_SPP_FSSI_NAME = 'White grunt - Southern Atlantic Coast';</v>
      </c>
    </row>
    <row r="208" spans="1:6" x14ac:dyDescent="0.25">
      <c r="A208">
        <v>25</v>
      </c>
      <c r="B208" t="s">
        <v>711</v>
      </c>
      <c r="C208" t="str">
        <f t="shared" si="12"/>
        <v>N</v>
      </c>
      <c r="D208" t="str">
        <f t="shared" si="13"/>
        <v>INSERT INTO CCD_TGT_SPP_FSSI (TGT_SPP_FSSI_NAME, FINSS_ID, APP_SHOW_OPT_YN) VALUES ('White hake - Gulf of Maine / Georges Bank', 25, 'N');</v>
      </c>
      <c r="E208" t="e">
        <f t="shared" si="14"/>
        <v>#N/A</v>
      </c>
      <c r="F208" t="str">
        <f t="shared" si="15"/>
        <v>UPDATE CCD_TGT_SPP_FSSI SET APP_SHOW_OPT_YN = 'N' where TGT_SPP_FSSI_NAME = 'White hake - Gulf of Maine / Georges Bank';</v>
      </c>
    </row>
    <row r="209" spans="1:6" x14ac:dyDescent="0.25">
      <c r="A209">
        <v>189</v>
      </c>
      <c r="B209" t="s">
        <v>712</v>
      </c>
      <c r="C209" t="str">
        <f t="shared" si="12"/>
        <v>N</v>
      </c>
      <c r="D209" t="str">
        <f t="shared" si="13"/>
        <v>INSERT INTO CCD_TGT_SPP_FSSI (TGT_SPP_FSSI_NAME, FINSS_ID, APP_SHOW_OPT_YN) VALUES ('White marlin - North Atlantic', 189, 'N');</v>
      </c>
      <c r="E209" t="e">
        <f t="shared" si="14"/>
        <v>#N/A</v>
      </c>
      <c r="F209" t="str">
        <f t="shared" si="15"/>
        <v>UPDATE CCD_TGT_SPP_FSSI SET APP_SHOW_OPT_YN = 'N' where TGT_SPP_FSSI_NAME = 'White marlin - North Atlantic';</v>
      </c>
    </row>
    <row r="210" spans="1:6" x14ac:dyDescent="0.25">
      <c r="A210">
        <v>105</v>
      </c>
      <c r="B210" t="s">
        <v>713</v>
      </c>
      <c r="C210" t="str">
        <f t="shared" si="12"/>
        <v>N</v>
      </c>
      <c r="D210" t="str">
        <f t="shared" si="13"/>
        <v>INSERT INTO CCD_TGT_SPP_FSSI (TGT_SPP_FSSI_NAME, FINSS_ID, APP_SHOW_OPT_YN) VALUES ('White shrimp - Gulf of Mexico', 105, 'N');</v>
      </c>
      <c r="E210" t="e">
        <f t="shared" si="14"/>
        <v>#N/A</v>
      </c>
      <c r="F210" t="str">
        <f t="shared" si="15"/>
        <v>UPDATE CCD_TGT_SPP_FSSI SET APP_SHOW_OPT_YN = 'N' where TGT_SPP_FSSI_NAME = 'White shrimp - Gulf of Mexico';</v>
      </c>
    </row>
    <row r="211" spans="1:6" x14ac:dyDescent="0.25">
      <c r="A211">
        <v>106</v>
      </c>
      <c r="B211" t="s">
        <v>714</v>
      </c>
      <c r="C211" t="str">
        <f t="shared" si="12"/>
        <v>N</v>
      </c>
      <c r="D211" t="str">
        <f t="shared" si="13"/>
        <v>INSERT INTO CCD_TGT_SPP_FSSI (TGT_SPP_FSSI_NAME, FINSS_ID, APP_SHOW_OPT_YN) VALUES ('White shrimp - Southern Atlantic Coast', 106, 'N');</v>
      </c>
      <c r="E211" t="e">
        <f t="shared" si="14"/>
        <v>#N/A</v>
      </c>
      <c r="F211" t="str">
        <f t="shared" si="15"/>
        <v>UPDATE CCD_TGT_SPP_FSSI SET APP_SHOW_OPT_YN = 'N' where TGT_SPP_FSSI_NAME = 'White shrimp - Southern Atlantic Coast';</v>
      </c>
    </row>
    <row r="212" spans="1:6" x14ac:dyDescent="0.25">
      <c r="A212">
        <v>54</v>
      </c>
      <c r="B212" t="s">
        <v>715</v>
      </c>
      <c r="C212" t="str">
        <f t="shared" si="12"/>
        <v>N</v>
      </c>
      <c r="D212" t="str">
        <f t="shared" si="13"/>
        <v>INSERT INTO CCD_TGT_SPP_FSSI (TGT_SPP_FSSI_NAME, FINSS_ID, APP_SHOW_OPT_YN) VALUES ('Widow rockfish - Pacific Coast', 54, 'N');</v>
      </c>
      <c r="E212" t="e">
        <f t="shared" si="14"/>
        <v>#N/A</v>
      </c>
      <c r="F212" t="str">
        <f t="shared" si="15"/>
        <v>UPDATE CCD_TGT_SPP_FSSI SET APP_SHOW_OPT_YN = 'N' where TGT_SPP_FSSI_NAME = 'Widow rockfish - Pacific Coast';</v>
      </c>
    </row>
    <row r="213" spans="1:6" x14ac:dyDescent="0.25">
      <c r="A213">
        <v>42</v>
      </c>
      <c r="B213" t="s">
        <v>716</v>
      </c>
      <c r="C213" t="str">
        <f t="shared" si="12"/>
        <v>N</v>
      </c>
      <c r="D213" t="str">
        <f t="shared" si="13"/>
        <v>INSERT INTO CCD_TGT_SPP_FSSI (TGT_SPP_FSSI_NAME, FINSS_ID, APP_SHOW_OPT_YN) VALUES ('Windowpane - Gulf of Maine / Georges Bank', 42, 'N');</v>
      </c>
      <c r="E213" t="e">
        <f t="shared" si="14"/>
        <v>#N/A</v>
      </c>
      <c r="F213" t="str">
        <f t="shared" si="15"/>
        <v>UPDATE CCD_TGT_SPP_FSSI SET APP_SHOW_OPT_YN = 'N' where TGT_SPP_FSSI_NAME = 'Windowpane - Gulf of Maine / Georges Bank';</v>
      </c>
    </row>
    <row r="214" spans="1:6" x14ac:dyDescent="0.25">
      <c r="A214">
        <v>43</v>
      </c>
      <c r="B214" t="s">
        <v>717</v>
      </c>
      <c r="C214" t="str">
        <f t="shared" si="12"/>
        <v>N</v>
      </c>
      <c r="D214" t="str">
        <f t="shared" si="13"/>
        <v>INSERT INTO CCD_TGT_SPP_FSSI (TGT_SPP_FSSI_NAME, FINSS_ID, APP_SHOW_OPT_YN) VALUES ('Windowpane - Southern New England / Mid-Atlantic', 43, 'N');</v>
      </c>
      <c r="E214" t="e">
        <f t="shared" si="14"/>
        <v>#N/A</v>
      </c>
      <c r="F214" t="str">
        <f t="shared" si="15"/>
        <v>UPDATE CCD_TGT_SPP_FSSI SET APP_SHOW_OPT_YN = 'N' where TGT_SPP_FSSI_NAME = 'Windowpane - Southern New England / Mid-Atlantic';</v>
      </c>
    </row>
    <row r="215" spans="1:6" x14ac:dyDescent="0.25">
      <c r="A215">
        <v>156</v>
      </c>
      <c r="B215" t="s">
        <v>718</v>
      </c>
      <c r="C215" t="str">
        <f t="shared" si="12"/>
        <v>N</v>
      </c>
      <c r="D215" t="str">
        <f t="shared" si="13"/>
        <v>INSERT INTO CCD_TGT_SPP_FSSI (TGT_SPP_FSSI_NAME, FINSS_ID, APP_SHOW_OPT_YN) VALUES ('Winter flounder - Georges Bank', 156, 'N');</v>
      </c>
      <c r="E215" t="e">
        <f t="shared" si="14"/>
        <v>#N/A</v>
      </c>
      <c r="F215" t="str">
        <f t="shared" si="15"/>
        <v>UPDATE CCD_TGT_SPP_FSSI SET APP_SHOW_OPT_YN = 'N' where TGT_SPP_FSSI_NAME = 'Winter flounder - Georges Bank';</v>
      </c>
    </row>
    <row r="216" spans="1:6" x14ac:dyDescent="0.25">
      <c r="A216">
        <v>157</v>
      </c>
      <c r="B216" t="s">
        <v>719</v>
      </c>
      <c r="C216" t="str">
        <f t="shared" si="12"/>
        <v>N</v>
      </c>
      <c r="D216" t="str">
        <f t="shared" si="13"/>
        <v>INSERT INTO CCD_TGT_SPP_FSSI (TGT_SPP_FSSI_NAME, FINSS_ID, APP_SHOW_OPT_YN) VALUES ('Winter flounder - Gulf of Maine', 157, 'N');</v>
      </c>
      <c r="E216" t="e">
        <f t="shared" si="14"/>
        <v>#N/A</v>
      </c>
      <c r="F216" t="str">
        <f t="shared" si="15"/>
        <v>UPDATE CCD_TGT_SPP_FSSI SET APP_SHOW_OPT_YN = 'N' where TGT_SPP_FSSI_NAME = 'Winter flounder - Gulf of Maine';</v>
      </c>
    </row>
    <row r="217" spans="1:6" x14ac:dyDescent="0.25">
      <c r="A217">
        <v>158</v>
      </c>
      <c r="B217" t="s">
        <v>720</v>
      </c>
      <c r="C217" t="str">
        <f t="shared" si="12"/>
        <v>N</v>
      </c>
      <c r="D217" t="str">
        <f t="shared" si="13"/>
        <v>INSERT INTO CCD_TGT_SPP_FSSI (TGT_SPP_FSSI_NAME, FINSS_ID, APP_SHOW_OPT_YN) VALUES ('Winter flounder - Southern New England / Mid-Atlantic', 158, 'N');</v>
      </c>
      <c r="E217" t="e">
        <f t="shared" si="14"/>
        <v>#N/A</v>
      </c>
      <c r="F217" t="str">
        <f t="shared" si="15"/>
        <v>UPDATE CCD_TGT_SPP_FSSI SET APP_SHOW_OPT_YN = 'N' where TGT_SPP_FSSI_NAME = 'Winter flounder - Southern New England / Mid-Atlantic';</v>
      </c>
    </row>
    <row r="218" spans="1:6" x14ac:dyDescent="0.25">
      <c r="A218">
        <v>99</v>
      </c>
      <c r="B218" t="s">
        <v>721</v>
      </c>
      <c r="C218" t="str">
        <f t="shared" si="12"/>
        <v>N</v>
      </c>
      <c r="D218" t="str">
        <f t="shared" si="13"/>
        <v>INSERT INTO CCD_TGT_SPP_FSSI (TGT_SPP_FSSI_NAME, FINSS_ID, APP_SHOW_OPT_YN) VALUES ('Winter skate - Georges Bank / Southern New England', 99, 'N');</v>
      </c>
      <c r="E218" t="e">
        <f t="shared" si="14"/>
        <v>#N/A</v>
      </c>
      <c r="F218" t="str">
        <f t="shared" si="15"/>
        <v>UPDATE CCD_TGT_SPP_FSSI SET APP_SHOW_OPT_YN = 'N' where TGT_SPP_FSSI_NAME = 'Winter skate - Georges Bank / Southern New England';</v>
      </c>
    </row>
    <row r="219" spans="1:6" x14ac:dyDescent="0.25">
      <c r="A219">
        <v>178</v>
      </c>
      <c r="B219" t="s">
        <v>722</v>
      </c>
      <c r="C219" t="str">
        <f t="shared" si="12"/>
        <v>N</v>
      </c>
      <c r="D219" t="str">
        <f t="shared" si="13"/>
        <v>INSERT INTO CCD_TGT_SPP_FSSI (TGT_SPP_FSSI_NAME, FINSS_ID, APP_SHOW_OPT_YN) VALUES ('Witch flounder - Northwestern Atlantic Coast', 178, 'N');</v>
      </c>
      <c r="E219" t="e">
        <f t="shared" si="14"/>
        <v>#N/A</v>
      </c>
      <c r="F219" t="str">
        <f t="shared" si="15"/>
        <v>UPDATE CCD_TGT_SPP_FSSI SET APP_SHOW_OPT_YN = 'N' where TGT_SPP_FSSI_NAME = 'Witch flounder - Northwestern Atlantic Coast';</v>
      </c>
    </row>
    <row r="220" spans="1:6" x14ac:dyDescent="0.25">
      <c r="A220">
        <v>151</v>
      </c>
      <c r="B220" t="s">
        <v>723</v>
      </c>
      <c r="C220" t="str">
        <f t="shared" si="12"/>
        <v>N</v>
      </c>
      <c r="D220" t="str">
        <f t="shared" si="13"/>
        <v>INSERT INTO CCD_TGT_SPP_FSSI (TGT_SPP_FSSI_NAME, FINSS_ID, APP_SHOW_OPT_YN) VALUES ('Wreckfish - Southern Atlantic Coast', 151, 'N');</v>
      </c>
      <c r="E220" t="e">
        <f t="shared" si="14"/>
        <v>#N/A</v>
      </c>
      <c r="F220" t="str">
        <f t="shared" si="15"/>
        <v>UPDATE CCD_TGT_SPP_FSSI SET APP_SHOW_OPT_YN = 'N' where TGT_SPP_FSSI_NAME = 'Wreckfish - Southern Atlantic Coast';</v>
      </c>
    </row>
    <row r="221" spans="1:6" x14ac:dyDescent="0.25">
      <c r="A221">
        <v>227</v>
      </c>
      <c r="B221" t="s">
        <v>724</v>
      </c>
      <c r="C221" t="str">
        <f t="shared" si="12"/>
        <v>N</v>
      </c>
      <c r="D221" t="str">
        <f t="shared" si="13"/>
        <v>INSERT INTO CCD_TGT_SPP_FSSI (TGT_SPP_FSSI_NAME, FINSS_ID, APP_SHOW_OPT_YN) VALUES ('Yellowedge grouper - Gulf of Mexico', 227, 'N');</v>
      </c>
      <c r="E221" t="e">
        <f t="shared" si="14"/>
        <v>#N/A</v>
      </c>
      <c r="F221" t="str">
        <f t="shared" si="15"/>
        <v>UPDATE CCD_TGT_SPP_FSSI SET APP_SHOW_OPT_YN = 'N' where TGT_SPP_FSSI_NAME = 'Yellowedge grouper - Gulf of Mexico';</v>
      </c>
    </row>
    <row r="222" spans="1:6" x14ac:dyDescent="0.25">
      <c r="A222">
        <v>68</v>
      </c>
      <c r="B222" t="s">
        <v>725</v>
      </c>
      <c r="C222" t="str">
        <f t="shared" si="12"/>
        <v>N</v>
      </c>
      <c r="D222" t="str">
        <f t="shared" si="13"/>
        <v>INSERT INTO CCD_TGT_SPP_FSSI (TGT_SPP_FSSI_NAME, FINSS_ID, APP_SHOW_OPT_YN) VALUES ('Yelloweye rockfish - Pacific Coast', 68, 'N');</v>
      </c>
      <c r="E222" t="e">
        <f t="shared" si="14"/>
        <v>#N/A</v>
      </c>
      <c r="F222" t="str">
        <f t="shared" si="15"/>
        <v>UPDATE CCD_TGT_SPP_FSSI SET APP_SHOW_OPT_YN = 'N' where TGT_SPP_FSSI_NAME = 'Yelloweye rockfish - Pacific Coast';</v>
      </c>
    </row>
    <row r="223" spans="1:6" x14ac:dyDescent="0.25">
      <c r="A223">
        <v>100</v>
      </c>
      <c r="B223" t="s">
        <v>726</v>
      </c>
      <c r="C223" t="str">
        <f t="shared" si="12"/>
        <v>N</v>
      </c>
      <c r="D223" t="str">
        <f t="shared" si="13"/>
        <v>INSERT INTO CCD_TGT_SPP_FSSI (TGT_SPP_FSSI_NAME, FINSS_ID, APP_SHOW_OPT_YN) VALUES ('Yellowfin sole - Bering Sea / Aleutian Islands', 100, 'N');</v>
      </c>
      <c r="E223" t="e">
        <f t="shared" si="14"/>
        <v>#N/A</v>
      </c>
      <c r="F223" t="str">
        <f t="shared" si="15"/>
        <v>UPDATE CCD_TGT_SPP_FSSI SET APP_SHOW_OPT_YN = 'N' where TGT_SPP_FSSI_NAME = 'Yellowfin sole - Bering Sea / Aleutian Islands';</v>
      </c>
    </row>
    <row r="224" spans="1:6" x14ac:dyDescent="0.25">
      <c r="A224">
        <v>89</v>
      </c>
      <c r="B224" t="s">
        <v>727</v>
      </c>
      <c r="C224" t="str">
        <f t="shared" si="12"/>
        <v>Y</v>
      </c>
      <c r="D224" t="str">
        <f t="shared" si="13"/>
        <v>INSERT INTO CCD_TGT_SPP_FSSI (TGT_SPP_FSSI_NAME, FINSS_ID, APP_SHOW_OPT_YN) VALUES ('Yellowfin tuna - Central Western Pacific', 89, 'Y');</v>
      </c>
      <c r="E224" t="str">
        <f t="shared" si="14"/>
        <v>Yellowfin tuna - Central Western Pacific</v>
      </c>
      <c r="F224" t="str">
        <f t="shared" si="15"/>
        <v>UPDATE CCD_TGT_SPP_FSSI SET APP_SHOW_OPT_YN = 'Y' where TGT_SPP_FSSI_NAME = 'Yellowfin tuna - Central Western Pacific';</v>
      </c>
    </row>
    <row r="225" spans="1:6" x14ac:dyDescent="0.25">
      <c r="A225">
        <v>90</v>
      </c>
      <c r="B225" t="s">
        <v>728</v>
      </c>
      <c r="C225" t="str">
        <f t="shared" si="12"/>
        <v>N</v>
      </c>
      <c r="D225" t="str">
        <f t="shared" si="13"/>
        <v>INSERT INTO CCD_TGT_SPP_FSSI (TGT_SPP_FSSI_NAME, FINSS_ID, APP_SHOW_OPT_YN) VALUES ('Yellowfin tuna - Eastern Tropical Pacific', 90, 'N');</v>
      </c>
      <c r="E225" t="e">
        <f t="shared" si="14"/>
        <v>#N/A</v>
      </c>
      <c r="F225" t="str">
        <f t="shared" si="15"/>
        <v>UPDATE CCD_TGT_SPP_FSSI SET APP_SHOW_OPT_YN = 'N' where TGT_SPP_FSSI_NAME = 'Yellowfin tuna - Eastern Tropical Pacific';</v>
      </c>
    </row>
    <row r="226" spans="1:6" x14ac:dyDescent="0.25">
      <c r="A226">
        <v>91</v>
      </c>
      <c r="B226" t="s">
        <v>729</v>
      </c>
      <c r="C226" t="str">
        <f t="shared" si="12"/>
        <v>N</v>
      </c>
      <c r="D226" t="str">
        <f t="shared" si="13"/>
        <v>INSERT INTO CCD_TGT_SPP_FSSI (TGT_SPP_FSSI_NAME, FINSS_ID, APP_SHOW_OPT_YN) VALUES ('Yellowfin tuna - Western Atlantic', 91, 'N');</v>
      </c>
      <c r="E226" t="e">
        <f t="shared" si="14"/>
        <v>#N/A</v>
      </c>
      <c r="F226" t="str">
        <f t="shared" si="15"/>
        <v>UPDATE CCD_TGT_SPP_FSSI SET APP_SHOW_OPT_YN = 'N' where TGT_SPP_FSSI_NAME = 'Yellowfin tuna - Western Atlantic';</v>
      </c>
    </row>
    <row r="227" spans="1:6" x14ac:dyDescent="0.25">
      <c r="A227">
        <v>101</v>
      </c>
      <c r="B227" t="s">
        <v>730</v>
      </c>
      <c r="C227" t="str">
        <f t="shared" si="12"/>
        <v>N</v>
      </c>
      <c r="D227" t="str">
        <f t="shared" si="13"/>
        <v>INSERT INTO CCD_TGT_SPP_FSSI (TGT_SPP_FSSI_NAME, FINSS_ID, APP_SHOW_OPT_YN) VALUES ('Yellowtail flounder - Cape Cod / Gulf of Maine', 101, 'N');</v>
      </c>
      <c r="E227" t="e">
        <f t="shared" si="14"/>
        <v>#N/A</v>
      </c>
      <c r="F227" t="str">
        <f t="shared" si="15"/>
        <v>UPDATE CCD_TGT_SPP_FSSI SET APP_SHOW_OPT_YN = 'N' where TGT_SPP_FSSI_NAME = 'Yellowtail flounder - Cape Cod / Gulf of Maine';</v>
      </c>
    </row>
    <row r="228" spans="1:6" x14ac:dyDescent="0.25">
      <c r="A228">
        <v>102</v>
      </c>
      <c r="B228" t="s">
        <v>731</v>
      </c>
      <c r="C228" t="str">
        <f t="shared" si="12"/>
        <v>N</v>
      </c>
      <c r="D228" t="str">
        <f t="shared" si="13"/>
        <v>INSERT INTO CCD_TGT_SPP_FSSI (TGT_SPP_FSSI_NAME, FINSS_ID, APP_SHOW_OPT_YN) VALUES ('Yellowtail flounder - Georges Bank', 102, 'N');</v>
      </c>
      <c r="E228" t="e">
        <f t="shared" si="14"/>
        <v>#N/A</v>
      </c>
      <c r="F228" t="str">
        <f t="shared" si="15"/>
        <v>UPDATE CCD_TGT_SPP_FSSI SET APP_SHOW_OPT_YN = 'N' where TGT_SPP_FSSI_NAME = 'Yellowtail flounder - Georges Bank';</v>
      </c>
    </row>
    <row r="229" spans="1:6" x14ac:dyDescent="0.25">
      <c r="A229">
        <v>103</v>
      </c>
      <c r="B229" t="s">
        <v>732</v>
      </c>
      <c r="C229" t="str">
        <f t="shared" si="12"/>
        <v>N</v>
      </c>
      <c r="D229" t="str">
        <f t="shared" si="13"/>
        <v>INSERT INTO CCD_TGT_SPP_FSSI (TGT_SPP_FSSI_NAME, FINSS_ID, APP_SHOW_OPT_YN) VALUES ('Yellowtail flounder - Southern New England / Mid-Atlantic', 103, 'N');</v>
      </c>
      <c r="E229" t="e">
        <f t="shared" si="14"/>
        <v>#N/A</v>
      </c>
      <c r="F229" t="str">
        <f t="shared" si="15"/>
        <v>UPDATE CCD_TGT_SPP_FSSI SET APP_SHOW_OPT_YN = 'N' where TGT_SPP_FSSI_NAME = 'Yellowtail flounder - Southern New England / Mid-Atlantic';</v>
      </c>
    </row>
    <row r="230" spans="1:6" x14ac:dyDescent="0.25">
      <c r="A230">
        <v>56</v>
      </c>
      <c r="B230" t="s">
        <v>733</v>
      </c>
      <c r="C230" t="str">
        <f t="shared" si="12"/>
        <v>N</v>
      </c>
      <c r="D230" t="str">
        <f t="shared" si="13"/>
        <v>INSERT INTO CCD_TGT_SPP_FSSI (TGT_SPP_FSSI_NAME, FINSS_ID, APP_SHOW_OPT_YN) VALUES ('Yellowtail rockfish - Northern Pacific Coast', 56, 'N');</v>
      </c>
      <c r="E230" t="e">
        <f t="shared" si="14"/>
        <v>#N/A</v>
      </c>
      <c r="F230" t="str">
        <f t="shared" si="15"/>
        <v>UPDATE CCD_TGT_SPP_FSSI SET APP_SHOW_OPT_YN = 'N' where TGT_SPP_FSSI_NAME = 'Yellowtail rockfish - Northern Pacific Coast';</v>
      </c>
    </row>
    <row r="231" spans="1:6" x14ac:dyDescent="0.25">
      <c r="A231">
        <v>131</v>
      </c>
      <c r="B231" t="s">
        <v>734</v>
      </c>
      <c r="C231" t="str">
        <f t="shared" si="12"/>
        <v>N</v>
      </c>
      <c r="D231" t="str">
        <f t="shared" si="13"/>
        <v>INSERT INTO CCD_TGT_SPP_FSSI (TGT_SPP_FSSI_NAME, FINSS_ID, APP_SHOW_OPT_YN) VALUES ('Yellowtail snapper - Southern Atlantic Coast / Gulf of Mexico', 131, 'N');</v>
      </c>
      <c r="E231" t="e">
        <f t="shared" si="14"/>
        <v>#N/A</v>
      </c>
      <c r="F231" t="str">
        <f t="shared" si="15"/>
        <v>UPDATE CCD_TGT_SPP_FSSI SET APP_SHOW_OPT_YN = 'N' where TGT_SPP_FSSI_NAME = 'Yellowtail snapper - Southern Atlantic Coast / Gulf of Mexico';</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6"/>
  <sheetViews>
    <sheetView workbookViewId="0">
      <selection activeCell="F2" sqref="F2:F26"/>
    </sheetView>
  </sheetViews>
  <sheetFormatPr defaultRowHeight="15" x14ac:dyDescent="0.25"/>
  <cols>
    <col min="2" max="2" width="33" bestFit="1" customWidth="1"/>
    <col min="3" max="3" width="33" customWidth="1"/>
    <col min="4" max="4" width="106.140625" bestFit="1" customWidth="1"/>
  </cols>
  <sheetData>
    <row r="1" spans="1:21" x14ac:dyDescent="0.25">
      <c r="A1" t="s">
        <v>431</v>
      </c>
      <c r="B1" t="s">
        <v>432</v>
      </c>
      <c r="C1" t="s">
        <v>1852</v>
      </c>
      <c r="D1" t="s">
        <v>1714</v>
      </c>
      <c r="E1" t="s">
        <v>1856</v>
      </c>
      <c r="F1" t="s">
        <v>1857</v>
      </c>
      <c r="S1" t="s">
        <v>431</v>
      </c>
      <c r="T1" t="s">
        <v>1854</v>
      </c>
      <c r="U1" t="s">
        <v>1855</v>
      </c>
    </row>
    <row r="2" spans="1:21" x14ac:dyDescent="0.25">
      <c r="A2">
        <v>24</v>
      </c>
      <c r="B2" t="s">
        <v>996</v>
      </c>
      <c r="C2" t="str">
        <f>IF(ISNA(E2), "N", "Y")</f>
        <v>Y</v>
      </c>
      <c r="D2" t="str">
        <f>CONCATENATE("INSERT INTO CCD_EXP_SPP_CATS (EXP_SPP_CAT_NAME, FINSS_ID, APP_SHOW_OPT_YN) VALUES ('", SUBSTITUTE(B2, "'", "''"), "', ", A2, ", '",C2, "' );")</f>
        <v>INSERT INTO CCD_EXP_SPP_CATS (EXP_SPP_CAT_NAME, FINSS_ID, APP_SHOW_OPT_YN) VALUES ('Algae', 24, 'Y' );</v>
      </c>
      <c r="E2" t="str">
        <f>VLOOKUP(B2, $T$2:$U$15, 1, FALSE)</f>
        <v>Algae</v>
      </c>
      <c r="F2" t="str">
        <f>CONCATENATE("UPDATE CCD_EXP_SPP_CATS SET APP_SHOW_OPT_YN = '", C2, "' where EXP_SPP_CAT_NAME = '", SUBSTITUTE(B2, "'", "''"), "';")</f>
        <v>UPDATE CCD_EXP_SPP_CATS SET APP_SHOW_OPT_YN = 'Y' where EXP_SPP_CAT_NAME = 'Algae';</v>
      </c>
      <c r="S2">
        <v>201</v>
      </c>
      <c r="T2" t="s">
        <v>996</v>
      </c>
      <c r="U2">
        <v>24</v>
      </c>
    </row>
    <row r="3" spans="1:21" x14ac:dyDescent="0.25">
      <c r="A3">
        <v>18</v>
      </c>
      <c r="B3" t="s">
        <v>997</v>
      </c>
      <c r="C3" t="str">
        <f t="shared" ref="C3:C26" si="0">IF(ISNA(E3), "N", "Y")</f>
        <v>N</v>
      </c>
      <c r="D3" t="str">
        <f t="shared" ref="D3:D26" si="1">CONCATENATE("INSERT INTO CCD_EXP_SPP_CATS (EXP_SPP_CAT_NAME, FINSS_ID, APP_SHOW_OPT_YN) VALUES ('", SUBSTITUTE(B3, "'", "''"), "', ", A3, ", '",C3, "' );")</f>
        <v>INSERT INTO CCD_EXP_SPP_CATS (EXP_SPP_CAT_NAME, FINSS_ID, APP_SHOW_OPT_YN) VALUES ('Coral-Deep Water Coral', 18, 'N' );</v>
      </c>
      <c r="E3" t="e">
        <f t="shared" ref="E3:E26" si="2">VLOOKUP(B3, $T$2:$U$15, 1, FALSE)</f>
        <v>#N/A</v>
      </c>
      <c r="F3" t="str">
        <f t="shared" ref="F3:F26" si="3">CONCATENATE("UPDATE CCD_EXP_SPP_CATS SET APP_SHOW_OPT_YN = '", C3, "' where EXP_SPP_CAT_NAME = '", SUBSTITUTE(B3, "'", "''"), "';")</f>
        <v>UPDATE CCD_EXP_SPP_CATS SET APP_SHOW_OPT_YN = 'N' where EXP_SPP_CAT_NAME = 'Coral-Deep Water Coral';</v>
      </c>
      <c r="S3">
        <v>203</v>
      </c>
      <c r="T3" t="s">
        <v>998</v>
      </c>
      <c r="U3">
        <v>7</v>
      </c>
    </row>
    <row r="4" spans="1:21" x14ac:dyDescent="0.25">
      <c r="A4">
        <v>7</v>
      </c>
      <c r="B4" t="s">
        <v>998</v>
      </c>
      <c r="C4" t="str">
        <f t="shared" si="0"/>
        <v>Y</v>
      </c>
      <c r="D4" t="str">
        <f t="shared" si="1"/>
        <v>INSERT INTO CCD_EXP_SPP_CATS (EXP_SPP_CAT_NAME, FINSS_ID, APP_SHOW_OPT_YN) VALUES ('Coral-Hermatypic Stony Coral', 7, 'Y' );</v>
      </c>
      <c r="E4" t="str">
        <f t="shared" si="2"/>
        <v>Coral-Hermatypic Stony Coral</v>
      </c>
      <c r="F4" t="str">
        <f t="shared" si="3"/>
        <v>UPDATE CCD_EXP_SPP_CATS SET APP_SHOW_OPT_YN = 'Y' where EXP_SPP_CAT_NAME = 'Coral-Hermatypic Stony Coral';</v>
      </c>
      <c r="S4">
        <v>205</v>
      </c>
      <c r="T4" t="s">
        <v>1000</v>
      </c>
      <c r="U4">
        <v>8</v>
      </c>
    </row>
    <row r="5" spans="1:21" x14ac:dyDescent="0.25">
      <c r="A5">
        <v>14</v>
      </c>
      <c r="B5" t="s">
        <v>999</v>
      </c>
      <c r="C5" t="str">
        <f t="shared" si="0"/>
        <v>N</v>
      </c>
      <c r="D5" t="str">
        <f t="shared" si="1"/>
        <v>INSERT INTO CCD_EXP_SPP_CATS (EXP_SPP_CAT_NAME, FINSS_ID, APP_SHOW_OPT_YN) VALUES ('Coral-Hydrocoral', 14, 'N' );</v>
      </c>
      <c r="E5" t="e">
        <f t="shared" si="2"/>
        <v>#N/A</v>
      </c>
      <c r="F5" t="str">
        <f t="shared" si="3"/>
        <v>UPDATE CCD_EXP_SPP_CATS SET APP_SHOW_OPT_YN = 'N' where EXP_SPP_CAT_NAME = 'Coral-Hydrocoral';</v>
      </c>
      <c r="S5">
        <v>206</v>
      </c>
      <c r="T5" t="s">
        <v>1001</v>
      </c>
      <c r="U5">
        <v>1</v>
      </c>
    </row>
    <row r="6" spans="1:21" x14ac:dyDescent="0.25">
      <c r="A6">
        <v>8</v>
      </c>
      <c r="B6" t="s">
        <v>1000</v>
      </c>
      <c r="C6" t="str">
        <f t="shared" si="0"/>
        <v>Y</v>
      </c>
      <c r="D6" t="str">
        <f t="shared" si="1"/>
        <v>INSERT INTO CCD_EXP_SPP_CATS (EXP_SPP_CAT_NAME, FINSS_ID, APP_SHOW_OPT_YN) VALUES ('Coral-Mesophotic Hermatypic Coral', 8, 'Y' );</v>
      </c>
      <c r="E6" t="str">
        <f t="shared" si="2"/>
        <v>Coral-Mesophotic Hermatypic Coral</v>
      </c>
      <c r="F6" t="str">
        <f t="shared" si="3"/>
        <v>UPDATE CCD_EXP_SPP_CATS SET APP_SHOW_OPT_YN = 'Y' where EXP_SPP_CAT_NAME = 'Coral-Mesophotic Hermatypic Coral';</v>
      </c>
      <c r="S6">
        <v>207</v>
      </c>
      <c r="T6" t="s">
        <v>1002</v>
      </c>
      <c r="U6">
        <v>9</v>
      </c>
    </row>
    <row r="7" spans="1:21" x14ac:dyDescent="0.25">
      <c r="A7">
        <v>1</v>
      </c>
      <c r="B7" t="s">
        <v>1001</v>
      </c>
      <c r="C7" t="str">
        <f t="shared" si="0"/>
        <v>Y</v>
      </c>
      <c r="D7" t="str">
        <f t="shared" si="1"/>
        <v>INSERT INTO CCD_EXP_SPP_CATS (EXP_SPP_CAT_NAME, FINSS_ID, APP_SHOW_OPT_YN) VALUES ('Coral-Octocoral', 1, 'Y' );</v>
      </c>
      <c r="E7" t="str">
        <f t="shared" si="2"/>
        <v>Coral-Octocoral</v>
      </c>
      <c r="F7" t="str">
        <f t="shared" si="3"/>
        <v>UPDATE CCD_EXP_SPP_CATS SET APP_SHOW_OPT_YN = 'Y' where EXP_SPP_CAT_NAME = 'Coral-Octocoral';</v>
      </c>
      <c r="S7">
        <v>208</v>
      </c>
      <c r="T7" t="s">
        <v>1003</v>
      </c>
      <c r="U7">
        <v>19</v>
      </c>
    </row>
    <row r="8" spans="1:21" x14ac:dyDescent="0.25">
      <c r="A8">
        <v>9</v>
      </c>
      <c r="B8" t="s">
        <v>1002</v>
      </c>
      <c r="C8" t="str">
        <f t="shared" si="0"/>
        <v>Y</v>
      </c>
      <c r="D8" t="str">
        <f t="shared" si="1"/>
        <v>INSERT INTO CCD_EXP_SPP_CATS (EXP_SPP_CAT_NAME, FINSS_ID, APP_SHOW_OPT_YN) VALUES ('Coral-Shallow Water Coral', 9, 'Y' );</v>
      </c>
      <c r="E8" t="str">
        <f t="shared" si="2"/>
        <v>Coral-Shallow Water Coral</v>
      </c>
      <c r="F8" t="str">
        <f t="shared" si="3"/>
        <v>UPDATE CCD_EXP_SPP_CATS SET APP_SHOW_OPT_YN = 'Y' where EXP_SPP_CAT_NAME = 'Coral-Shallow Water Coral';</v>
      </c>
      <c r="S8">
        <v>209</v>
      </c>
      <c r="T8" t="s">
        <v>1004</v>
      </c>
      <c r="U8">
        <v>21</v>
      </c>
    </row>
    <row r="9" spans="1:21" x14ac:dyDescent="0.25">
      <c r="A9">
        <v>19</v>
      </c>
      <c r="B9" t="s">
        <v>1003</v>
      </c>
      <c r="C9" t="str">
        <f t="shared" si="0"/>
        <v>Y</v>
      </c>
      <c r="D9" t="str">
        <f t="shared" si="1"/>
        <v>INSERT INTO CCD_EXP_SPP_CATS (EXP_SPP_CAT_NAME, FINSS_ID, APP_SHOW_OPT_YN) VALUES ('Crustaceans', 19, 'Y' );</v>
      </c>
      <c r="E9" t="str">
        <f t="shared" si="2"/>
        <v>Crustaceans</v>
      </c>
      <c r="F9" t="str">
        <f t="shared" si="3"/>
        <v>UPDATE CCD_EXP_SPP_CATS SET APP_SHOW_OPT_YN = 'Y' where EXP_SPP_CAT_NAME = 'Crustaceans';</v>
      </c>
      <c r="S9">
        <v>210</v>
      </c>
      <c r="T9" t="s">
        <v>1005</v>
      </c>
      <c r="U9">
        <v>15</v>
      </c>
    </row>
    <row r="10" spans="1:21" x14ac:dyDescent="0.25">
      <c r="A10">
        <v>21</v>
      </c>
      <c r="B10" t="s">
        <v>1004</v>
      </c>
      <c r="C10" t="str">
        <f t="shared" si="0"/>
        <v>Y</v>
      </c>
      <c r="D10" t="str">
        <f t="shared" si="1"/>
        <v>INSERT INTO CCD_EXP_SPP_CATS (EXP_SPP_CAT_NAME, FINSS_ID, APP_SHOW_OPT_YN) VALUES ('Fish-General', 21, 'Y' );</v>
      </c>
      <c r="E10" t="str">
        <f t="shared" si="2"/>
        <v>Fish-General</v>
      </c>
      <c r="F10" t="str">
        <f t="shared" si="3"/>
        <v>UPDATE CCD_EXP_SPP_CATS SET APP_SHOW_OPT_YN = 'Y' where EXP_SPP_CAT_NAME = 'Fish-General';</v>
      </c>
      <c r="S10">
        <v>212</v>
      </c>
      <c r="T10" t="s">
        <v>1007</v>
      </c>
      <c r="U10">
        <v>16</v>
      </c>
    </row>
    <row r="11" spans="1:21" x14ac:dyDescent="0.25">
      <c r="A11">
        <v>15</v>
      </c>
      <c r="B11" t="s">
        <v>1005</v>
      </c>
      <c r="C11" t="str">
        <f t="shared" si="0"/>
        <v>Y</v>
      </c>
      <c r="D11" t="str">
        <f t="shared" si="1"/>
        <v>INSERT INTO CCD_EXP_SPP_CATS (EXP_SPP_CAT_NAME, FINSS_ID, APP_SHOW_OPT_YN) VALUES ('Fishes-Benthic Fish', 15, 'Y' );</v>
      </c>
      <c r="E11" t="str">
        <f t="shared" si="2"/>
        <v>Fishes-Benthic Fish</v>
      </c>
      <c r="F11" t="str">
        <f t="shared" si="3"/>
        <v>UPDATE CCD_EXP_SPP_CATS SET APP_SHOW_OPT_YN = 'Y' where EXP_SPP_CAT_NAME = 'Fishes-Benthic Fish';</v>
      </c>
      <c r="S11">
        <v>213</v>
      </c>
      <c r="T11" t="s">
        <v>1008</v>
      </c>
      <c r="U11">
        <v>20</v>
      </c>
    </row>
    <row r="12" spans="1:21" x14ac:dyDescent="0.25">
      <c r="A12">
        <v>5</v>
      </c>
      <c r="B12" t="s">
        <v>1006</v>
      </c>
      <c r="C12" t="str">
        <f t="shared" si="0"/>
        <v>N</v>
      </c>
      <c r="D12" t="str">
        <f t="shared" si="1"/>
        <v>INSERT INTO CCD_EXP_SPP_CATS (EXP_SPP_CAT_NAME, FINSS_ID, APP_SHOW_OPT_YN) VALUES ('Fishes-Larval Reef Fish', 5, 'N' );</v>
      </c>
      <c r="E12" t="e">
        <f t="shared" si="2"/>
        <v>#N/A</v>
      </c>
      <c r="F12" t="str">
        <f t="shared" si="3"/>
        <v>UPDATE CCD_EXP_SPP_CATS SET APP_SHOW_OPT_YN = 'N' where EXP_SPP_CAT_NAME = 'Fishes-Larval Reef Fish';</v>
      </c>
      <c r="S12">
        <v>214</v>
      </c>
      <c r="T12" t="s">
        <v>1009</v>
      </c>
      <c r="U12">
        <v>23</v>
      </c>
    </row>
    <row r="13" spans="1:21" x14ac:dyDescent="0.25">
      <c r="A13">
        <v>16</v>
      </c>
      <c r="B13" t="s">
        <v>1007</v>
      </c>
      <c r="C13" t="str">
        <f t="shared" si="0"/>
        <v>Y</v>
      </c>
      <c r="D13" t="str">
        <f t="shared" si="1"/>
        <v>INSERT INTO CCD_EXP_SPP_CATS (EXP_SPP_CAT_NAME, FINSS_ID, APP_SHOW_OPT_YN) VALUES ('Fishes-Pelagic Fish', 16, 'Y' );</v>
      </c>
      <c r="E13" t="str">
        <f t="shared" si="2"/>
        <v>Fishes-Pelagic Fish</v>
      </c>
      <c r="F13" t="str">
        <f t="shared" si="3"/>
        <v>UPDATE CCD_EXP_SPP_CATS SET APP_SHOW_OPT_YN = 'Y' where EXP_SPP_CAT_NAME = 'Fishes-Pelagic Fish';</v>
      </c>
      <c r="S13">
        <v>216</v>
      </c>
      <c r="T13" t="s">
        <v>1011</v>
      </c>
      <c r="U13">
        <v>10</v>
      </c>
    </row>
    <row r="14" spans="1:21" x14ac:dyDescent="0.25">
      <c r="A14">
        <v>20</v>
      </c>
      <c r="B14" t="s">
        <v>1008</v>
      </c>
      <c r="C14" t="str">
        <f t="shared" si="0"/>
        <v>Y</v>
      </c>
      <c r="D14" t="str">
        <f t="shared" si="1"/>
        <v>INSERT INTO CCD_EXP_SPP_CATS (EXP_SPP_CAT_NAME, FINSS_ID, APP_SHOW_OPT_YN) VALUES ('Fishes-Reef Fish', 20, 'Y' );</v>
      </c>
      <c r="E14" t="str">
        <f t="shared" si="2"/>
        <v>Fishes-Reef Fish</v>
      </c>
      <c r="F14" t="str">
        <f t="shared" si="3"/>
        <v>UPDATE CCD_EXP_SPP_CATS SET APP_SHOW_OPT_YN = 'Y' where EXP_SPP_CAT_NAME = 'Fishes-Reef Fish';</v>
      </c>
      <c r="S14">
        <v>217</v>
      </c>
      <c r="T14" t="s">
        <v>1012</v>
      </c>
      <c r="U14">
        <v>3</v>
      </c>
    </row>
    <row r="15" spans="1:21" x14ac:dyDescent="0.25">
      <c r="A15">
        <v>23</v>
      </c>
      <c r="B15" t="s">
        <v>1009</v>
      </c>
      <c r="C15" t="str">
        <f t="shared" si="0"/>
        <v>Y</v>
      </c>
      <c r="D15" t="str">
        <f t="shared" si="1"/>
        <v>INSERT INTO CCD_EXP_SPP_CATS (EXP_SPP_CAT_NAME, FINSS_ID, APP_SHOW_OPT_YN) VALUES ('Fishes-Shark', 23, 'Y' );</v>
      </c>
      <c r="E15" t="str">
        <f t="shared" si="2"/>
        <v>Fishes-Shark</v>
      </c>
      <c r="F15" t="str">
        <f t="shared" si="3"/>
        <v>UPDATE CCD_EXP_SPP_CATS SET APP_SHOW_OPT_YN = 'Y' where EXP_SPP_CAT_NAME = 'Fishes-Shark';</v>
      </c>
      <c r="S15">
        <v>224</v>
      </c>
      <c r="T15" t="s">
        <v>1019</v>
      </c>
      <c r="U15">
        <v>25</v>
      </c>
    </row>
    <row r="16" spans="1:21" x14ac:dyDescent="0.25">
      <c r="A16">
        <v>2</v>
      </c>
      <c r="B16" t="s">
        <v>1010</v>
      </c>
      <c r="C16" t="str">
        <f t="shared" si="0"/>
        <v>N</v>
      </c>
      <c r="D16" t="str">
        <f t="shared" si="1"/>
        <v>INSERT INTO CCD_EXP_SPP_CATS (EXP_SPP_CAT_NAME, FINSS_ID, APP_SHOW_OPT_YN) VALUES ('Ichthyoplankton', 2, 'N' );</v>
      </c>
      <c r="E16" t="e">
        <f t="shared" si="2"/>
        <v>#N/A</v>
      </c>
      <c r="F16" t="str">
        <f t="shared" si="3"/>
        <v>UPDATE CCD_EXP_SPP_CATS SET APP_SHOW_OPT_YN = 'N' where EXP_SPP_CAT_NAME = 'Ichthyoplankton';</v>
      </c>
    </row>
    <row r="17" spans="1:6" x14ac:dyDescent="0.25">
      <c r="A17">
        <v>10</v>
      </c>
      <c r="B17" t="s">
        <v>1011</v>
      </c>
      <c r="C17" t="str">
        <f t="shared" si="0"/>
        <v>Y</v>
      </c>
      <c r="D17" t="str">
        <f t="shared" si="1"/>
        <v>INSERT INTO CCD_EXP_SPP_CATS (EXP_SPP_CAT_NAME, FINSS_ID, APP_SHOW_OPT_YN) VALUES ('Invertebrate-Benthic', 10, 'Y' );</v>
      </c>
      <c r="E17" t="str">
        <f t="shared" si="2"/>
        <v>Invertebrate-Benthic</v>
      </c>
      <c r="F17" t="str">
        <f t="shared" si="3"/>
        <v>UPDATE CCD_EXP_SPP_CATS SET APP_SHOW_OPT_YN = 'Y' where EXP_SPP_CAT_NAME = 'Invertebrate-Benthic';</v>
      </c>
    </row>
    <row r="18" spans="1:6" x14ac:dyDescent="0.25">
      <c r="A18">
        <v>3</v>
      </c>
      <c r="B18" t="s">
        <v>1012</v>
      </c>
      <c r="C18" t="str">
        <f t="shared" si="0"/>
        <v>Y</v>
      </c>
      <c r="D18" t="str">
        <f t="shared" si="1"/>
        <v>INSERT INTO CCD_EXP_SPP_CATS (EXP_SPP_CAT_NAME, FINSS_ID, APP_SHOW_OPT_YN) VALUES ('Invertebrate-General', 3, 'Y' );</v>
      </c>
      <c r="E18" t="str">
        <f t="shared" si="2"/>
        <v>Invertebrate-General</v>
      </c>
      <c r="F18" t="str">
        <f t="shared" si="3"/>
        <v>UPDATE CCD_EXP_SPP_CATS SET APP_SHOW_OPT_YN = 'Y' where EXP_SPP_CAT_NAME = 'Invertebrate-General';</v>
      </c>
    </row>
    <row r="19" spans="1:6" x14ac:dyDescent="0.25">
      <c r="A19">
        <v>11</v>
      </c>
      <c r="B19" t="s">
        <v>1013</v>
      </c>
      <c r="C19" t="str">
        <f t="shared" si="0"/>
        <v>N</v>
      </c>
      <c r="D19" t="str">
        <f t="shared" si="1"/>
        <v>INSERT INTO CCD_EXP_SPP_CATS (EXP_SPP_CAT_NAME, FINSS_ID, APP_SHOW_OPT_YN) VALUES ('Invertebrate-Pelagic', 11, 'N' );</v>
      </c>
      <c r="E19" t="e">
        <f t="shared" si="2"/>
        <v>#N/A</v>
      </c>
      <c r="F19" t="str">
        <f t="shared" si="3"/>
        <v>UPDATE CCD_EXP_SPP_CATS SET APP_SHOW_OPT_YN = 'N' where EXP_SPP_CAT_NAME = 'Invertebrate-Pelagic';</v>
      </c>
    </row>
    <row r="20" spans="1:6" x14ac:dyDescent="0.25">
      <c r="A20">
        <v>22</v>
      </c>
      <c r="B20" t="s">
        <v>1014</v>
      </c>
      <c r="C20" t="str">
        <f t="shared" si="0"/>
        <v>N</v>
      </c>
      <c r="D20" t="str">
        <f t="shared" si="1"/>
        <v>INSERT INTO CCD_EXP_SPP_CATS (EXP_SPP_CAT_NAME, FINSS_ID, APP_SHOW_OPT_YN) VALUES ('Marine Mammal', 22, 'N' );</v>
      </c>
      <c r="E20" t="e">
        <f t="shared" si="2"/>
        <v>#N/A</v>
      </c>
      <c r="F20" t="str">
        <f t="shared" si="3"/>
        <v>UPDATE CCD_EXP_SPP_CATS SET APP_SHOW_OPT_YN = 'N' where EXP_SPP_CAT_NAME = 'Marine Mammal';</v>
      </c>
    </row>
    <row r="21" spans="1:6" x14ac:dyDescent="0.25">
      <c r="A21">
        <v>17</v>
      </c>
      <c r="B21" t="s">
        <v>1015</v>
      </c>
      <c r="C21" t="str">
        <f t="shared" si="0"/>
        <v>N</v>
      </c>
      <c r="D21" t="str">
        <f t="shared" si="1"/>
        <v>INSERT INTO CCD_EXP_SPP_CATS (EXP_SPP_CAT_NAME, FINSS_ID, APP_SHOW_OPT_YN) VALUES ('Microbes', 17, 'N' );</v>
      </c>
      <c r="E21" t="e">
        <f t="shared" si="2"/>
        <v>#N/A</v>
      </c>
      <c r="F21" t="str">
        <f t="shared" si="3"/>
        <v>UPDATE CCD_EXP_SPP_CATS SET APP_SHOW_OPT_YN = 'N' where EXP_SPP_CAT_NAME = 'Microbes';</v>
      </c>
    </row>
    <row r="22" spans="1:6" x14ac:dyDescent="0.25">
      <c r="A22">
        <v>12</v>
      </c>
      <c r="B22" t="s">
        <v>1016</v>
      </c>
      <c r="C22" t="str">
        <f t="shared" si="0"/>
        <v>N</v>
      </c>
      <c r="D22" t="str">
        <f t="shared" si="1"/>
        <v>INSERT INTO CCD_EXP_SPP_CATS (EXP_SPP_CAT_NAME, FINSS_ID, APP_SHOW_OPT_YN) VALUES ('Phytoplankton', 12, 'N' );</v>
      </c>
      <c r="E22" t="e">
        <f t="shared" si="2"/>
        <v>#N/A</v>
      </c>
      <c r="F22" t="str">
        <f t="shared" si="3"/>
        <v>UPDATE CCD_EXP_SPP_CATS SET APP_SHOW_OPT_YN = 'N' where EXP_SPP_CAT_NAME = 'Phytoplankton';</v>
      </c>
    </row>
    <row r="23" spans="1:6" x14ac:dyDescent="0.25">
      <c r="A23">
        <v>13</v>
      </c>
      <c r="B23" t="s">
        <v>1017</v>
      </c>
      <c r="C23" t="str">
        <f t="shared" si="0"/>
        <v>N</v>
      </c>
      <c r="D23" t="str">
        <f t="shared" si="1"/>
        <v>INSERT INTO CCD_EXP_SPP_CATS (EXP_SPP_CAT_NAME, FINSS_ID, APP_SHOW_OPT_YN) VALUES ('Sea Bird', 13, 'N' );</v>
      </c>
      <c r="E23" t="e">
        <f t="shared" si="2"/>
        <v>#N/A</v>
      </c>
      <c r="F23" t="str">
        <f t="shared" si="3"/>
        <v>UPDATE CCD_EXP_SPP_CATS SET APP_SHOW_OPT_YN = 'N' where EXP_SPP_CAT_NAME = 'Sea Bird';</v>
      </c>
    </row>
    <row r="24" spans="1:6" x14ac:dyDescent="0.25">
      <c r="A24">
        <v>4</v>
      </c>
      <c r="B24" t="s">
        <v>1018</v>
      </c>
      <c r="C24" t="str">
        <f t="shared" si="0"/>
        <v>N</v>
      </c>
      <c r="D24" t="str">
        <f t="shared" si="1"/>
        <v>INSERT INTO CCD_EXP_SPP_CATS (EXP_SPP_CAT_NAME, FINSS_ID, APP_SHOW_OPT_YN) VALUES ('Sea Grass', 4, 'N' );</v>
      </c>
      <c r="E24" t="e">
        <f t="shared" si="2"/>
        <v>#N/A</v>
      </c>
      <c r="F24" t="str">
        <f t="shared" si="3"/>
        <v>UPDATE CCD_EXP_SPP_CATS SET APP_SHOW_OPT_YN = 'N' where EXP_SPP_CAT_NAME = 'Sea Grass';</v>
      </c>
    </row>
    <row r="25" spans="1:6" x14ac:dyDescent="0.25">
      <c r="A25">
        <v>25</v>
      </c>
      <c r="B25" t="s">
        <v>1019</v>
      </c>
      <c r="C25" t="str">
        <f t="shared" si="0"/>
        <v>Y</v>
      </c>
      <c r="D25" t="str">
        <f t="shared" si="1"/>
        <v>INSERT INTO CCD_EXP_SPP_CATS (EXP_SPP_CAT_NAME, FINSS_ID, APP_SHOW_OPT_YN) VALUES ('Sea Turtle', 25, 'Y' );</v>
      </c>
      <c r="E25" t="str">
        <f t="shared" si="2"/>
        <v>Sea Turtle</v>
      </c>
      <c r="F25" t="str">
        <f t="shared" si="3"/>
        <v>UPDATE CCD_EXP_SPP_CATS SET APP_SHOW_OPT_YN = 'Y' where EXP_SPP_CAT_NAME = 'Sea Turtle';</v>
      </c>
    </row>
    <row r="26" spans="1:6" x14ac:dyDescent="0.25">
      <c r="A26">
        <v>6</v>
      </c>
      <c r="B26" t="s">
        <v>1020</v>
      </c>
      <c r="C26" t="str">
        <f t="shared" si="0"/>
        <v>N</v>
      </c>
      <c r="D26" t="str">
        <f t="shared" si="1"/>
        <v>INSERT INTO CCD_EXP_SPP_CATS (EXP_SPP_CAT_NAME, FINSS_ID, APP_SHOW_OPT_YN) VALUES ('Zooplankton', 6, 'N' );</v>
      </c>
      <c r="E26" t="e">
        <f t="shared" si="2"/>
        <v>#N/A</v>
      </c>
      <c r="F26" t="str">
        <f t="shared" si="3"/>
        <v>UPDATE CCD_EXP_SPP_CATS SET APP_SHOW_OPT_YN = 'N' where EXP_SPP_CAT_NAME = 'Zooplankton';</v>
      </c>
    </row>
  </sheetData>
  <pageMargins left="0.7" right="0.7" top="0.75" bottom="0.75" header="0.3" footer="0.3"/>
  <pageSetup orientation="portrait" horizontalDpi="1200" verticalDpi="12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7"/>
  <sheetViews>
    <sheetView workbookViewId="0">
      <pane ySplit="1" topLeftCell="A38" activePane="bottomLeft" state="frozen"/>
      <selection pane="bottomLeft" activeCell="D47" sqref="D47:D67"/>
    </sheetView>
  </sheetViews>
  <sheetFormatPr defaultRowHeight="15" x14ac:dyDescent="0.25"/>
  <cols>
    <col min="2" max="2" width="43" bestFit="1" customWidth="1"/>
    <col min="3" max="3" width="8.85546875" bestFit="1" customWidth="1"/>
  </cols>
  <sheetData>
    <row r="1" spans="1:4" x14ac:dyDescent="0.25">
      <c r="A1" t="s">
        <v>1726</v>
      </c>
      <c r="B1" t="s">
        <v>1727</v>
      </c>
      <c r="C1" t="s">
        <v>1728</v>
      </c>
      <c r="D1" t="s">
        <v>1714</v>
      </c>
    </row>
    <row r="2" spans="1:4" x14ac:dyDescent="0.25">
      <c r="A2" t="s">
        <v>3</v>
      </c>
      <c r="B2" t="s">
        <v>1033</v>
      </c>
      <c r="C2" t="s">
        <v>1729</v>
      </c>
      <c r="D2" t="str">
        <f>CONCATENATE("INSERT INTO CCD_CRUISE_SVY_CATS (CRUISE_ID, SVY_CAT_ID, PRIMARY_YN) VALUES ((SELECT CRUISE_ID FROM CCD_CRUISES WHERE CRUISE_NAME = '", SUBSTITUTE(A2, "'", "''"), "'), (SELECT SVY_CAT_ID FROM CCD_SVY_CATS WHERE SVY_CAT_NAME = '", SUBSTITUTE(B2, "'", "''"), "'), '", C2, "');")</f>
        <v>INSERT INTO CCD_CRUISE_SVY_CATS (CRUISE_ID, SVY_CAT_ID, PRIMARY_YN) VALUES ((SELECT CRUISE_ID FROM CCD_CRUISES WHERE CRUISE_NAME = 'HA1007'), (SELECT SVY_CAT_ID FROM CCD_SVY_CATS WHERE SVY_CAT_NAME = 'Ecosystem Monitoring and Assessment'), 'Y');</v>
      </c>
    </row>
    <row r="3" spans="1:4" x14ac:dyDescent="0.25">
      <c r="A3" t="s">
        <v>3</v>
      </c>
      <c r="B3" t="s">
        <v>1035</v>
      </c>
      <c r="C3" t="s">
        <v>1729</v>
      </c>
      <c r="D3" t="str">
        <f t="shared" ref="D3:D13" si="0">CONCATENATE("INSERT INTO CCD_CRUISE_SVY_CATS (CRUISE_ID, SVY_CAT_ID, PRIMARY_YN) VALUES ((SELECT CRUISE_ID FROM CCD_CRUISES WHERE CRUISE_NAME = '", SUBSTITUTE(A3, "'", "''"), "'), (SELECT SVY_CAT_ID FROM CCD_SVY_CATS WHERE SVY_CAT_NAME = '", SUBSTITUTE(B3, "'", "''"), "'), '", C3, "');")</f>
        <v>INSERT INTO CCD_CRUISE_SVY_CATS (CRUISE_ID, SVY_CAT_ID, PRIMARY_YN) VALUES ((SELECT CRUISE_ID FROM CCD_CRUISES WHERE CRUISE_NAME = 'HA1007'), (SELECT SVY_CAT_ID FROM CCD_SVY_CATS WHERE SVY_CAT_NAME = 'Fisheries Monitoring and Assessment'), 'Y');</v>
      </c>
    </row>
    <row r="4" spans="1:4" x14ac:dyDescent="0.25">
      <c r="A4" t="s">
        <v>3</v>
      </c>
      <c r="B4" t="s">
        <v>1037</v>
      </c>
      <c r="C4" t="s">
        <v>1730</v>
      </c>
      <c r="D4" t="str">
        <f t="shared" si="0"/>
        <v>INSERT INTO CCD_CRUISE_SVY_CATS (CRUISE_ID, SVY_CAT_ID, PRIMARY_YN) VALUES ((SELECT CRUISE_ID FROM CCD_CRUISES WHERE CRUISE_NAME = 'HA1007'), (SELECT SVY_CAT_ID FROM CCD_SVY_CATS WHERE SVY_CAT_NAME = 'Habitat Monitoring and Assessment'), 'N');</v>
      </c>
    </row>
    <row r="5" spans="1:4" x14ac:dyDescent="0.25">
      <c r="A5" t="s">
        <v>6</v>
      </c>
      <c r="B5" t="s">
        <v>1039</v>
      </c>
      <c r="C5" t="s">
        <v>1729</v>
      </c>
      <c r="D5" t="str">
        <f t="shared" si="0"/>
        <v>INSERT INTO CCD_CRUISE_SVY_CATS (CRUISE_ID, SVY_CAT_ID, PRIMARY_YN) VALUES ((SELECT CRUISE_ID FROM CCD_CRUISES WHERE CRUISE_NAME = 'HA1201'), (SELECT SVY_CAT_ID FROM CCD_SVY_CATS WHERE SVY_CAT_NAME = 'Protected Species Monitoring and Assessment'), 'Y');</v>
      </c>
    </row>
    <row r="6" spans="1:4" x14ac:dyDescent="0.25">
      <c r="A6" t="s">
        <v>6</v>
      </c>
      <c r="B6" t="s">
        <v>1041</v>
      </c>
      <c r="C6" t="s">
        <v>1730</v>
      </c>
      <c r="D6" t="str">
        <f t="shared" si="0"/>
        <v>INSERT INTO CCD_CRUISE_SVY_CATS (CRUISE_ID, SVY_CAT_ID, PRIMARY_YN) VALUES ((SELECT CRUISE_ID FROM CCD_CRUISES WHERE CRUISE_NAME = 'HA1201'), (SELECT SVY_CAT_ID FROM CCD_SVY_CATS WHERE SVY_CAT_NAME = 'Science, Services and Stewardship'), 'N');</v>
      </c>
    </row>
    <row r="7" spans="1:4" x14ac:dyDescent="0.25">
      <c r="A7" t="s">
        <v>23</v>
      </c>
      <c r="B7" t="s">
        <v>1035</v>
      </c>
      <c r="C7" t="s">
        <v>1729</v>
      </c>
      <c r="D7" t="str">
        <f t="shared" si="0"/>
        <v>INSERT INTO CCD_CRUISE_SVY_CATS (CRUISE_ID, SVY_CAT_ID, PRIMARY_YN) VALUES ((SELECT CRUISE_ID FROM CCD_CRUISES WHERE CRUISE_NAME = 'HI1101'), (SELECT SVY_CAT_ID FROM CCD_SVY_CATS WHERE SVY_CAT_NAME = 'Fisheries Monitoring and Assessment'), 'Y');</v>
      </c>
    </row>
    <row r="8" spans="1:4" x14ac:dyDescent="0.25">
      <c r="A8" t="s">
        <v>23</v>
      </c>
      <c r="B8" t="s">
        <v>1037</v>
      </c>
      <c r="C8" t="s">
        <v>1729</v>
      </c>
      <c r="D8" t="str">
        <f t="shared" si="0"/>
        <v>INSERT INTO CCD_CRUISE_SVY_CATS (CRUISE_ID, SVY_CAT_ID, PRIMARY_YN) VALUES ((SELECT CRUISE_ID FROM CCD_CRUISES WHERE CRUISE_NAME = 'HI1101'), (SELECT SVY_CAT_ID FROM CCD_SVY_CATS WHERE SVY_CAT_NAME = 'Habitat Monitoring and Assessment'), 'Y');</v>
      </c>
    </row>
    <row r="9" spans="1:4" x14ac:dyDescent="0.25">
      <c r="A9" t="s">
        <v>23</v>
      </c>
      <c r="B9" t="s">
        <v>1039</v>
      </c>
      <c r="C9" t="s">
        <v>1729</v>
      </c>
      <c r="D9" t="str">
        <f t="shared" si="0"/>
        <v>INSERT INTO CCD_CRUISE_SVY_CATS (CRUISE_ID, SVY_CAT_ID, PRIMARY_YN) VALUES ((SELECT CRUISE_ID FROM CCD_CRUISES WHERE CRUISE_NAME = 'HI1101'), (SELECT SVY_CAT_ID FROM CCD_SVY_CATS WHERE SVY_CAT_NAME = 'Protected Species Monitoring and Assessment'), 'Y');</v>
      </c>
    </row>
    <row r="10" spans="1:4" x14ac:dyDescent="0.25">
      <c r="A10" t="s">
        <v>23</v>
      </c>
      <c r="B10" t="s">
        <v>1041</v>
      </c>
      <c r="C10" t="s">
        <v>1729</v>
      </c>
      <c r="D10" t="str">
        <f t="shared" si="0"/>
        <v>INSERT INTO CCD_CRUISE_SVY_CATS (CRUISE_ID, SVY_CAT_ID, PRIMARY_YN) VALUES ((SELECT CRUISE_ID FROM CCD_CRUISES WHERE CRUISE_NAME = 'HI1101'), (SELECT SVY_CAT_ID FROM CCD_SVY_CATS WHERE SVY_CAT_NAME = 'Science, Services and Stewardship'), 'Y');</v>
      </c>
    </row>
    <row r="11" spans="1:4" x14ac:dyDescent="0.25">
      <c r="A11" t="s">
        <v>17</v>
      </c>
      <c r="B11" t="s">
        <v>1035</v>
      </c>
      <c r="C11" t="s">
        <v>1730</v>
      </c>
      <c r="D11" t="str">
        <f t="shared" si="0"/>
        <v>INSERT INTO CCD_CRUISE_SVY_CATS (CRUISE_ID, SVY_CAT_ID, PRIMARY_YN) VALUES ((SELECT CRUISE_ID FROM CCD_CRUISES WHERE CRUISE_NAME = 'HI0701'), (SELECT SVY_CAT_ID FROM CCD_SVY_CATS WHERE SVY_CAT_NAME = 'Fisheries Monitoring and Assessment'), 'N');</v>
      </c>
    </row>
    <row r="12" spans="1:4" x14ac:dyDescent="0.25">
      <c r="A12" t="s">
        <v>17</v>
      </c>
      <c r="B12" t="s">
        <v>1033</v>
      </c>
      <c r="C12" t="s">
        <v>1730</v>
      </c>
      <c r="D12" t="str">
        <f t="shared" si="0"/>
        <v>INSERT INTO CCD_CRUISE_SVY_CATS (CRUISE_ID, SVY_CAT_ID, PRIMARY_YN) VALUES ((SELECT CRUISE_ID FROM CCD_CRUISES WHERE CRUISE_NAME = 'HI0701'), (SELECT SVY_CAT_ID FROM CCD_SVY_CATS WHERE SVY_CAT_NAME = 'Ecosystem Monitoring and Assessment'), 'N');</v>
      </c>
    </row>
    <row r="13" spans="1:4" x14ac:dyDescent="0.25">
      <c r="A13" t="s">
        <v>17</v>
      </c>
      <c r="B13" t="s">
        <v>1039</v>
      </c>
      <c r="C13" t="s">
        <v>1730</v>
      </c>
      <c r="D13" t="str">
        <f t="shared" si="0"/>
        <v>INSERT INTO CCD_CRUISE_SVY_CATS (CRUISE_ID, SVY_CAT_ID, PRIMARY_YN) VALUES ((SELECT CRUISE_ID FROM CCD_CRUISES WHERE CRUISE_NAME = 'HI0701'), (SELECT SVY_CAT_ID FROM CCD_SVY_CATS WHERE SVY_CAT_NAME = 'Protected Species Monitoring and Assessment'), 'N');</v>
      </c>
    </row>
    <row r="16" spans="1:4" x14ac:dyDescent="0.25">
      <c r="A16" s="1" t="s">
        <v>1873</v>
      </c>
    </row>
    <row r="17" spans="1:4" x14ac:dyDescent="0.25">
      <c r="A17" t="s">
        <v>1871</v>
      </c>
      <c r="B17" t="s">
        <v>1041</v>
      </c>
      <c r="C17" t="s">
        <v>1729</v>
      </c>
      <c r="D17" t="str">
        <f t="shared" ref="D17" si="1">CONCATENATE("INSERT INTO CCD_CRUISE_SVY_CATS (CRUISE_ID, SVY_CAT_ID, PRIMARY_YN) VALUES ((SELECT CRUISE_ID FROM CCD_CRUISES WHERE CRUISE_NAME = '", SUBSTITUTE(A17, "'", "''"), "'), (SELECT SVY_CAT_ID FROM CCD_SVY_CATS WHERE SVY_CAT_NAME = '", SUBSTITUTE(B17, "'", "''"), "'), '", C17, "');")</f>
        <v>INSERT INTO CCD_CRUISE_SVY_CATS (CRUISE_ID, SVY_CAT_ID, PRIMARY_YN) VALUES ((SELECT CRUISE_ID FROM CCD_CRUISES WHERE CRUISE_NAME = 'TC-03-07'), (SELECT SVY_CAT_ID FROM CCD_SVY_CATS WHERE SVY_CAT_NAME = 'Science, Services and Stewardship'), 'Y');</v>
      </c>
    </row>
    <row r="18" spans="1:4" x14ac:dyDescent="0.25">
      <c r="A18" t="s">
        <v>1871</v>
      </c>
      <c r="B18" t="s">
        <v>1035</v>
      </c>
      <c r="C18" t="s">
        <v>1729</v>
      </c>
      <c r="D18" t="str">
        <f>CONCATENATE("INSERT INTO CCD_CRUISE_SVY_CATS (CRUISE_ID, SVY_CAT_ID, PRIMARY_YN) VALUES ((SELECT CRUISE_ID FROM CCD_CRUISES WHERE CRUISE_NAME = '", SUBSTITUTE(A18, "'", "''"), "'), (SELECT SVY_CAT_ID FROM CCD_SVY_CATS WHERE SVY_CAT_NAME = '", SUBSTITUTE(B18, "'", "''"), "'), '", C18, "');")</f>
        <v>INSERT INTO CCD_CRUISE_SVY_CATS (CRUISE_ID, SVY_CAT_ID, PRIMARY_YN) VALUES ((SELECT CRUISE_ID FROM CCD_CRUISES WHERE CRUISE_NAME = 'TC-03-07'), (SELECT SVY_CAT_ID FROM CCD_SVY_CATS WHERE SVY_CAT_NAME = 'Fisheries Monitoring and Assessment'), 'Y');</v>
      </c>
    </row>
    <row r="19" spans="1:4" x14ac:dyDescent="0.25">
      <c r="A19" t="s">
        <v>3</v>
      </c>
      <c r="B19" t="s">
        <v>1035</v>
      </c>
      <c r="C19" t="s">
        <v>1729</v>
      </c>
      <c r="D19" t="str">
        <f t="shared" ref="D19:D21" si="2">CONCATENATE("INSERT INTO CCD_CRUISE_SVY_CATS (CRUISE_ID, SVY_CAT_ID, PRIMARY_YN) VALUES ((SELECT CRUISE_ID FROM CCD_CRUISES WHERE CRUISE_NAME = '", SUBSTITUTE(A19, "'", "''"), "'), (SELECT SVY_CAT_ID FROM CCD_SVY_CATS WHERE SVY_CAT_NAME = '", SUBSTITUTE(B19, "'", "''"), "'), '", C19, "');")</f>
        <v>INSERT INTO CCD_CRUISE_SVY_CATS (CRUISE_ID, SVY_CAT_ID, PRIMARY_YN) VALUES ((SELECT CRUISE_ID FROM CCD_CRUISES WHERE CRUISE_NAME = 'HA1007'), (SELECT SVY_CAT_ID FROM CCD_SVY_CATS WHERE SVY_CAT_NAME = 'Fisheries Monitoring and Assessment'), 'Y');</v>
      </c>
    </row>
    <row r="20" spans="1:4" x14ac:dyDescent="0.25">
      <c r="A20" t="s">
        <v>1872</v>
      </c>
      <c r="B20" t="s">
        <v>1039</v>
      </c>
      <c r="C20" t="s">
        <v>1729</v>
      </c>
      <c r="D20" t="str">
        <f t="shared" si="2"/>
        <v>INSERT INTO CCD_CRUISE_SVY_CATS (CRUISE_ID, SVY_CAT_ID, PRIMARY_YN) VALUES ((SELECT CRUISE_ID FROM CCD_CRUISES WHERE CRUISE_NAME = 'HA1007 (copy)'), (SELECT SVY_CAT_ID FROM CCD_SVY_CATS WHERE SVY_CAT_NAME = 'Protected Species Monitoring and Assessment'), 'Y');</v>
      </c>
    </row>
    <row r="21" spans="1:4" x14ac:dyDescent="0.25">
      <c r="A21" t="s">
        <v>1875</v>
      </c>
      <c r="B21" t="s">
        <v>1037</v>
      </c>
      <c r="C21" t="s">
        <v>1729</v>
      </c>
      <c r="D21" t="str">
        <f t="shared" si="2"/>
        <v>INSERT INTO CCD_CRUISE_SVY_CATS (CRUISE_ID, SVY_CAT_ID, PRIMARY_YN) VALUES ((SELECT CRUISE_ID FROM CCD_CRUISES WHERE CRUISE_NAME = 'TC0009 (copy)'), (SELECT SVY_CAT_ID FROM CCD_SVY_CATS WHERE SVY_CAT_NAME = 'Habitat Monitoring and Assessment'), 'Y');</v>
      </c>
    </row>
    <row r="22" spans="1:4" x14ac:dyDescent="0.25">
      <c r="A22" t="s">
        <v>40</v>
      </c>
      <c r="B22" t="s">
        <v>1039</v>
      </c>
      <c r="C22" t="s">
        <v>1729</v>
      </c>
      <c r="D22" t="str">
        <f t="shared" ref="D22:D30" si="3">CONCATENATE("INSERT INTO CCD_CRUISE_SVY_CATS (CRUISE_ID, SVY_CAT_ID, PRIMARY_YN) VALUES ((SELECT CRUISE_ID FROM CCD_CRUISES WHERE CRUISE_NAME = '", SUBSTITUTE(A22, "'", "''"), "'), (SELECT SVY_CAT_ID FROM CCD_SVY_CATS WHERE SVY_CAT_NAME = '", SUBSTITUTE(B22, "'", "''"), "'), '", C22, "');")</f>
        <v>INSERT INTO CCD_CRUISE_SVY_CATS (CRUISE_ID, SVY_CAT_ID, PRIMARY_YN) VALUES ((SELECT CRUISE_ID FROM CCD_CRUISES WHERE CRUISE_NAME = 'OES0411'), (SELECT SVY_CAT_ID FROM CCD_SVY_CATS WHERE SVY_CAT_NAME = 'Protected Species Monitoring and Assessment'), 'Y');</v>
      </c>
    </row>
    <row r="23" spans="1:4" x14ac:dyDescent="0.25">
      <c r="A23" t="s">
        <v>94</v>
      </c>
      <c r="B23" t="s">
        <v>1041</v>
      </c>
      <c r="C23" t="s">
        <v>1729</v>
      </c>
      <c r="D23" t="str">
        <f t="shared" si="3"/>
        <v>INSERT INTO CCD_CRUISE_SVY_CATS (CRUISE_ID, SVY_CAT_ID, PRIMARY_YN) VALUES ((SELECT CRUISE_ID FROM CCD_CRUISES WHERE CRUISE_NAME = 'TC0201'), (SELECT SVY_CAT_ID FROM CCD_SVY_CATS WHERE SVY_CAT_NAME = 'Science, Services and Stewardship'), 'Y');</v>
      </c>
    </row>
    <row r="24" spans="1:4" x14ac:dyDescent="0.25">
      <c r="A24" t="s">
        <v>23</v>
      </c>
      <c r="B24" t="s">
        <v>1035</v>
      </c>
      <c r="C24" t="s">
        <v>1729</v>
      </c>
      <c r="D24" t="str">
        <f t="shared" si="3"/>
        <v>INSERT INTO CCD_CRUISE_SVY_CATS (CRUISE_ID, SVY_CAT_ID, PRIMARY_YN) VALUES ((SELECT CRUISE_ID FROM CCD_CRUISES WHERE CRUISE_NAME = 'HI1101'), (SELECT SVY_CAT_ID FROM CCD_SVY_CATS WHERE SVY_CAT_NAME = 'Fisheries Monitoring and Assessment'), 'Y');</v>
      </c>
    </row>
    <row r="25" spans="1:4" x14ac:dyDescent="0.25">
      <c r="A25" t="s">
        <v>75</v>
      </c>
      <c r="B25" t="s">
        <v>1033</v>
      </c>
      <c r="C25" t="s">
        <v>1729</v>
      </c>
      <c r="D25" t="str">
        <f t="shared" si="3"/>
        <v>INSERT INTO CCD_CRUISE_SVY_CATS (CRUISE_ID, SVY_CAT_ID, PRIMARY_YN) VALUES ((SELECT CRUISE_ID FROM CCD_CRUISES WHERE CRUISE_NAME = 'SE-15-01'), (SELECT SVY_CAT_ID FROM CCD_SVY_CATS WHERE SVY_CAT_NAME = 'Ecosystem Monitoring and Assessment'), 'Y');</v>
      </c>
    </row>
    <row r="26" spans="1:4" x14ac:dyDescent="0.25">
      <c r="A26" t="s">
        <v>65</v>
      </c>
      <c r="B26" t="s">
        <v>1037</v>
      </c>
      <c r="C26" t="s">
        <v>1729</v>
      </c>
      <c r="D26" t="str">
        <f t="shared" si="3"/>
        <v>INSERT INTO CCD_CRUISE_SVY_CATS (CRUISE_ID, SVY_CAT_ID, PRIMARY_YN) VALUES ((SELECT CRUISE_ID FROM CCD_CRUISES WHERE CRUISE_NAME = 'OES0706'), (SELECT SVY_CAT_ID FROM CCD_SVY_CATS WHERE SVY_CAT_NAME = 'Habitat Monitoring and Assessment'), 'Y');</v>
      </c>
    </row>
    <row r="27" spans="1:4" x14ac:dyDescent="0.25">
      <c r="A27" t="s">
        <v>15</v>
      </c>
      <c r="B27" t="s">
        <v>1039</v>
      </c>
      <c r="C27" t="s">
        <v>1729</v>
      </c>
      <c r="D27" t="str">
        <f t="shared" si="3"/>
        <v>INSERT INTO CCD_CRUISE_SVY_CATS (CRUISE_ID, SVY_CAT_ID, PRIMARY_YN) VALUES ((SELECT CRUISE_ID FROM CCD_CRUISES WHERE CRUISE_NAME = 'HI0610'), (SELECT SVY_CAT_ID FROM CCD_SVY_CATS WHERE SVY_CAT_NAME = 'Protected Species Monitoring and Assessment'), 'Y');</v>
      </c>
    </row>
    <row r="28" spans="1:4" x14ac:dyDescent="0.25">
      <c r="A28" t="s">
        <v>47</v>
      </c>
      <c r="B28" t="s">
        <v>1041</v>
      </c>
      <c r="C28" t="s">
        <v>1729</v>
      </c>
      <c r="D28" t="str">
        <f t="shared" si="3"/>
        <v>INSERT INTO CCD_CRUISE_SVY_CATS (CRUISE_ID, SVY_CAT_ID, PRIMARY_YN) VALUES ((SELECT CRUISE_ID FROM CCD_CRUISES WHERE CRUISE_NAME = 'OES0509'), (SELECT SVY_CAT_ID FROM CCD_SVY_CATS WHERE SVY_CAT_NAME = 'Science, Services and Stewardship'), 'Y');</v>
      </c>
    </row>
    <row r="29" spans="1:4" x14ac:dyDescent="0.25">
      <c r="A29" t="s">
        <v>10</v>
      </c>
      <c r="B29" t="s">
        <v>1035</v>
      </c>
      <c r="C29" t="s">
        <v>1729</v>
      </c>
      <c r="D29" t="str">
        <f t="shared" si="3"/>
        <v>INSERT INTO CCD_CRUISE_SVY_CATS (CRUISE_ID, SVY_CAT_ID, PRIMARY_YN) VALUES ((SELECT CRUISE_ID FROM CCD_CRUISES WHERE CRUISE_NAME = 'HI0401'), (SELECT SVY_CAT_ID FROM CCD_SVY_CATS WHERE SVY_CAT_NAME = 'Fisheries Monitoring and Assessment'), 'Y');</v>
      </c>
    </row>
    <row r="30" spans="1:4" x14ac:dyDescent="0.25">
      <c r="A30" t="s">
        <v>59</v>
      </c>
      <c r="B30" t="s">
        <v>1033</v>
      </c>
      <c r="C30" t="s">
        <v>1729</v>
      </c>
      <c r="D30" t="str">
        <f t="shared" si="3"/>
        <v>INSERT INTO CCD_CRUISE_SVY_CATS (CRUISE_ID, SVY_CAT_ID, PRIMARY_YN) VALUES ((SELECT CRUISE_ID FROM CCD_CRUISES WHERE CRUISE_NAME = 'OES0607'), (SELECT SVY_CAT_ID FROM CCD_SVY_CATS WHERE SVY_CAT_NAME = 'Ecosystem Monitoring and Assessment'), 'Y');</v>
      </c>
    </row>
    <row r="31" spans="1:4" x14ac:dyDescent="0.25">
      <c r="A31" t="s">
        <v>1871</v>
      </c>
      <c r="B31" t="s">
        <v>1039</v>
      </c>
      <c r="C31" t="s">
        <v>1730</v>
      </c>
      <c r="D31" t="str">
        <f t="shared" ref="D31" si="4">CONCATENATE("INSERT INTO CCD_CRUISE_SVY_CATS (CRUISE_ID, SVY_CAT_ID, PRIMARY_YN) VALUES ((SELECT CRUISE_ID FROM CCD_CRUISES WHERE CRUISE_NAME = '", SUBSTITUTE(A31, "'", "''"), "'), (SELECT SVY_CAT_ID FROM CCD_SVY_CATS WHERE SVY_CAT_NAME = '", SUBSTITUTE(B31, "'", "''"), "'), '", C31, "');")</f>
        <v>INSERT INTO CCD_CRUISE_SVY_CATS (CRUISE_ID, SVY_CAT_ID, PRIMARY_YN) VALUES ((SELECT CRUISE_ID FROM CCD_CRUISES WHERE CRUISE_NAME = 'TC-03-07'), (SELECT SVY_CAT_ID FROM CCD_SVY_CATS WHERE SVY_CAT_NAME = 'Protected Species Monitoring and Assessment'), 'N');</v>
      </c>
    </row>
    <row r="34" spans="1:4" x14ac:dyDescent="0.25">
      <c r="A34" s="1" t="s">
        <v>1874</v>
      </c>
    </row>
    <row r="35" spans="1:4" x14ac:dyDescent="0.25">
      <c r="A35" s="2" t="s">
        <v>143</v>
      </c>
      <c r="B35" t="s">
        <v>1037</v>
      </c>
      <c r="C35" t="s">
        <v>1730</v>
      </c>
      <c r="D35" t="str">
        <f t="shared" ref="D35:D42" si="5">CONCATENATE("INSERT INTO CCD_CRUISE_SVY_CATS (CRUISE_ID, SVY_CAT_ID, PRIMARY_YN) VALUES ((SELECT CRUISE_ID FROM CCD_CRUISES WHERE CRUISE_NAME = '", SUBSTITUTE(A35, "'", "''"), "'), (SELECT SVY_CAT_ID FROM CCD_SVY_CATS WHERE SVY_CAT_NAME = '", SUBSTITUTE(B35, "'", "''"), "'), '", C35, "');")</f>
        <v>INSERT INTO CCD_CRUISE_SVY_CATS (CRUISE_ID, SVY_CAT_ID, PRIMARY_YN) VALUES ((SELECT CRUISE_ID FROM CCD_CRUISES WHERE CRUISE_NAME = 'SE-17-07'), (SELECT SVY_CAT_ID FROM CCD_SVY_CATS WHERE SVY_CAT_NAME = 'Habitat Monitoring and Assessment'), 'N');</v>
      </c>
    </row>
    <row r="36" spans="1:4" x14ac:dyDescent="0.25">
      <c r="A36" s="2" t="s">
        <v>143</v>
      </c>
      <c r="B36" t="s">
        <v>1039</v>
      </c>
      <c r="C36" t="s">
        <v>1729</v>
      </c>
      <c r="D36" t="str">
        <f t="shared" si="5"/>
        <v>INSERT INTO CCD_CRUISE_SVY_CATS (CRUISE_ID, SVY_CAT_ID, PRIMARY_YN) VALUES ((SELECT CRUISE_ID FROM CCD_CRUISES WHERE CRUISE_NAME = 'SE-17-07'), (SELECT SVY_CAT_ID FROM CCD_SVY_CATS WHERE SVY_CAT_NAME = 'Protected Species Monitoring and Assessment'), 'Y');</v>
      </c>
    </row>
    <row r="37" spans="1:4" x14ac:dyDescent="0.25">
      <c r="A37" s="2" t="s">
        <v>143</v>
      </c>
      <c r="B37" t="s">
        <v>1041</v>
      </c>
      <c r="C37" t="s">
        <v>1730</v>
      </c>
      <c r="D37" t="str">
        <f t="shared" si="5"/>
        <v>INSERT INTO CCD_CRUISE_SVY_CATS (CRUISE_ID, SVY_CAT_ID, PRIMARY_YN) VALUES ((SELECT CRUISE_ID FROM CCD_CRUISES WHERE CRUISE_NAME = 'SE-17-07'), (SELECT SVY_CAT_ID FROM CCD_SVY_CATS WHERE SVY_CAT_NAME = 'Science, Services and Stewardship'), 'N');</v>
      </c>
    </row>
    <row r="38" spans="1:4" x14ac:dyDescent="0.25">
      <c r="A38" s="2" t="s">
        <v>104</v>
      </c>
      <c r="B38" t="s">
        <v>1033</v>
      </c>
      <c r="C38" t="s">
        <v>1729</v>
      </c>
      <c r="D38" t="str">
        <f t="shared" si="5"/>
        <v>INSERT INTO CCD_CRUISE_SVY_CATS (CRUISE_ID, SVY_CAT_ID, PRIMARY_YN) VALUES ((SELECT CRUISE_ID FROM CCD_CRUISES WHERE CRUISE_NAME = 'TC9909'), (SELECT SVY_CAT_ID FROM CCD_SVY_CATS WHERE SVY_CAT_NAME = 'Ecosystem Monitoring and Assessment'), 'Y');</v>
      </c>
    </row>
    <row r="39" spans="1:4" x14ac:dyDescent="0.25">
      <c r="A39" s="2" t="s">
        <v>104</v>
      </c>
      <c r="B39" t="s">
        <v>1039</v>
      </c>
      <c r="C39" t="s">
        <v>1729</v>
      </c>
      <c r="D39" t="str">
        <f t="shared" si="5"/>
        <v>INSERT INTO CCD_CRUISE_SVY_CATS (CRUISE_ID, SVY_CAT_ID, PRIMARY_YN) VALUES ((SELECT CRUISE_ID FROM CCD_CRUISES WHERE CRUISE_NAME = 'TC9909'), (SELECT SVY_CAT_ID FROM CCD_SVY_CATS WHERE SVY_CAT_NAME = 'Protected Species Monitoring and Assessment'), 'Y');</v>
      </c>
    </row>
    <row r="40" spans="1:4" x14ac:dyDescent="0.25">
      <c r="A40" s="2" t="s">
        <v>104</v>
      </c>
      <c r="B40" t="s">
        <v>1041</v>
      </c>
      <c r="C40" t="s">
        <v>1730</v>
      </c>
      <c r="D40" t="str">
        <f t="shared" si="5"/>
        <v>INSERT INTO CCD_CRUISE_SVY_CATS (CRUISE_ID, SVY_CAT_ID, PRIMARY_YN) VALUES ((SELECT CRUISE_ID FROM CCD_CRUISES WHERE CRUISE_NAME = 'TC9909'), (SELECT SVY_CAT_ID FROM CCD_SVY_CATS WHERE SVY_CAT_NAME = 'Science, Services and Stewardship'), 'N');</v>
      </c>
    </row>
    <row r="41" spans="1:4" x14ac:dyDescent="0.25">
      <c r="A41" t="s">
        <v>342</v>
      </c>
      <c r="B41" t="s">
        <v>1039</v>
      </c>
      <c r="C41" t="s">
        <v>1729</v>
      </c>
      <c r="D41" t="str">
        <f t="shared" si="5"/>
        <v>INSERT INTO CCD_CRUISE_SVY_CATS (CRUISE_ID, SVY_CAT_ID, PRIMARY_YN) VALUES ((SELECT CRUISE_ID FROM CCD_CRUISES WHERE CRUISE_NAME = 'RL-17-05'), (SELECT SVY_CAT_ID FROM CCD_SVY_CATS WHERE SVY_CAT_NAME = 'Protected Species Monitoring and Assessment'), 'Y');</v>
      </c>
    </row>
    <row r="42" spans="1:4" x14ac:dyDescent="0.25">
      <c r="A42" t="s">
        <v>342</v>
      </c>
      <c r="B42" t="s">
        <v>1041</v>
      </c>
      <c r="C42" t="s">
        <v>1730</v>
      </c>
      <c r="D42" t="str">
        <f t="shared" si="5"/>
        <v>INSERT INTO CCD_CRUISE_SVY_CATS (CRUISE_ID, SVY_CAT_ID, PRIMARY_YN) VALUES ((SELECT CRUISE_ID FROM CCD_CRUISES WHERE CRUISE_NAME = 'RL-17-05'), (SELECT SVY_CAT_ID FROM CCD_SVY_CATS WHERE SVY_CAT_NAME = 'Science, Services and Stewardship'), 'N');</v>
      </c>
    </row>
    <row r="47" spans="1:4" x14ac:dyDescent="0.25">
      <c r="A47" s="9" t="s">
        <v>1896</v>
      </c>
      <c r="B47" t="s">
        <v>1037</v>
      </c>
      <c r="C47" t="s">
        <v>1729</v>
      </c>
      <c r="D47" t="str">
        <f t="shared" ref="D47:D54" si="6">CONCATENATE("INSERT INTO CCD_CRUISE_SVY_CATS (CRUISE_ID, SVY_CAT_ID, PRIMARY_YN) VALUES ((SELECT CRUISE_ID FROM CCD_CRUISES WHERE CRUISE_NAME = '", SUBSTITUTE(A47, "'", "''"), "'), (SELECT SVY_CAT_ID FROM CCD_SVY_CATS WHERE SVY_CAT_NAME = '", SUBSTITUTE(B47, "'", "''"), "'), '", C47, "');")</f>
        <v>INSERT INTO CCD_CRUISE_SVY_CATS (CRUISE_ID, SVY_CAT_ID, PRIMARY_YN) VALUES ((SELECT CRUISE_ID FROM CCD_CRUISES WHERE CRUISE_NAME = 'SE-21-01'), (SELECT SVY_CAT_ID FROM CCD_SVY_CATS WHERE SVY_CAT_NAME = 'Habitat Monitoring and Assessment'), 'Y');</v>
      </c>
    </row>
    <row r="48" spans="1:4" x14ac:dyDescent="0.25">
      <c r="A48" s="9" t="s">
        <v>1889</v>
      </c>
      <c r="B48" t="s">
        <v>1039</v>
      </c>
      <c r="C48" t="s">
        <v>1729</v>
      </c>
      <c r="D48" t="str">
        <f t="shared" si="6"/>
        <v>INSERT INTO CCD_CRUISE_SVY_CATS (CRUISE_ID, SVY_CAT_ID, PRIMARY_YN) VALUES ((SELECT CRUISE_ID FROM CCD_CRUISES WHERE CRUISE_NAME = 'SE-21-03'), (SELECT SVY_CAT_ID FROM CCD_SVY_CATS WHERE SVY_CAT_NAME = 'Protected Species Monitoring and Assessment'), 'Y');</v>
      </c>
    </row>
    <row r="49" spans="1:4" x14ac:dyDescent="0.25">
      <c r="A49" s="9" t="s">
        <v>1897</v>
      </c>
      <c r="B49" t="s">
        <v>1041</v>
      </c>
      <c r="C49" t="s">
        <v>1729</v>
      </c>
      <c r="D49" t="str">
        <f t="shared" si="6"/>
        <v>INSERT INTO CCD_CRUISE_SVY_CATS (CRUISE_ID, SVY_CAT_ID, PRIMARY_YN) VALUES ((SELECT CRUISE_ID FROM CCD_CRUISES WHERE CRUISE_NAME = 'SE-21-04'), (SELECT SVY_CAT_ID FROM CCD_SVY_CATS WHERE SVY_CAT_NAME = 'Science, Services and Stewardship'), 'Y');</v>
      </c>
    </row>
    <row r="50" spans="1:4" x14ac:dyDescent="0.25">
      <c r="A50" s="9" t="s">
        <v>1892</v>
      </c>
      <c r="B50" t="s">
        <v>1033</v>
      </c>
      <c r="C50" t="s">
        <v>1729</v>
      </c>
      <c r="D50" t="str">
        <f t="shared" si="6"/>
        <v>INSERT INTO CCD_CRUISE_SVY_CATS (CRUISE_ID, SVY_CAT_ID, PRIMARY_YN) VALUES ((SELECT CRUISE_ID FROM CCD_CRUISES WHERE CRUISE_NAME = 'HI-21-06'), (SELECT SVY_CAT_ID FROM CCD_SVY_CATS WHERE SVY_CAT_NAME = 'Ecosystem Monitoring and Assessment'), 'Y');</v>
      </c>
    </row>
    <row r="51" spans="1:4" x14ac:dyDescent="0.25">
      <c r="A51" s="9" t="s">
        <v>1898</v>
      </c>
      <c r="B51" t="s">
        <v>1039</v>
      </c>
      <c r="C51" t="s">
        <v>1729</v>
      </c>
      <c r="D51" t="str">
        <f t="shared" si="6"/>
        <v>INSERT INTO CCD_CRUISE_SVY_CATS (CRUISE_ID, SVY_CAT_ID, PRIMARY_YN) VALUES ((SELECT CRUISE_ID FROM CCD_CRUISES WHERE CRUISE_NAME = 'HI-21-07'), (SELECT SVY_CAT_ID FROM CCD_SVY_CATS WHERE SVY_CAT_NAME = 'Protected Species Monitoring and Assessment'), 'Y');</v>
      </c>
    </row>
    <row r="52" spans="1:4" x14ac:dyDescent="0.25">
      <c r="A52" s="9" t="s">
        <v>1895</v>
      </c>
      <c r="B52" t="s">
        <v>1041</v>
      </c>
      <c r="C52" t="s">
        <v>1729</v>
      </c>
      <c r="D52" t="str">
        <f t="shared" si="6"/>
        <v>INSERT INTO CCD_CRUISE_SVY_CATS (CRUISE_ID, SVY_CAT_ID, PRIMARY_YN) VALUES ((SELECT CRUISE_ID FROM CCD_CRUISES WHERE CRUISE_NAME = 'HI-21-08'), (SELECT SVY_CAT_ID FROM CCD_SVY_CATS WHERE SVY_CAT_NAME = 'Science, Services and Stewardship'), 'Y');</v>
      </c>
    </row>
    <row r="53" spans="1:4" x14ac:dyDescent="0.25">
      <c r="A53" s="9" t="s">
        <v>1881</v>
      </c>
      <c r="B53" t="s">
        <v>1039</v>
      </c>
      <c r="C53" t="s">
        <v>1729</v>
      </c>
      <c r="D53" t="str">
        <f t="shared" si="6"/>
        <v>INSERT INTO CCD_CRUISE_SVY_CATS (CRUISE_ID, SVY_CAT_ID, PRIMARY_YN) VALUES ((SELECT CRUISE_ID FROM CCD_CRUISES WHERE CRUISE_NAME = 'SE-20-04'), (SELECT SVY_CAT_ID FROM CCD_SVY_CATS WHERE SVY_CAT_NAME = 'Protected Species Monitoring and Assessment'), 'Y');</v>
      </c>
    </row>
    <row r="54" spans="1:4" x14ac:dyDescent="0.25">
      <c r="A54" s="9" t="s">
        <v>1882</v>
      </c>
      <c r="B54" t="s">
        <v>1041</v>
      </c>
      <c r="C54" t="s">
        <v>1729</v>
      </c>
      <c r="D54" t="str">
        <f t="shared" si="6"/>
        <v>INSERT INTO CCD_CRUISE_SVY_CATS (CRUISE_ID, SVY_CAT_ID, PRIMARY_YN) VALUES ((SELECT CRUISE_ID FROM CCD_CRUISES WHERE CRUISE_NAME = 'SE-20-05'), (SELECT SVY_CAT_ID FROM CCD_SVY_CATS WHERE SVY_CAT_NAME = 'Science, Services and Stewardship'), 'Y');</v>
      </c>
    </row>
    <row r="55" spans="1:4" x14ac:dyDescent="0.25">
      <c r="A55" s="9" t="s">
        <v>1886</v>
      </c>
      <c r="B55" t="s">
        <v>1041</v>
      </c>
      <c r="C55" t="s">
        <v>1729</v>
      </c>
      <c r="D55" t="str">
        <f t="shared" ref="D55:D57" si="7">CONCATENATE("INSERT INTO CCD_CRUISE_SVY_CATS (CRUISE_ID, SVY_CAT_ID, PRIMARY_YN) VALUES ((SELECT CRUISE_ID FROM CCD_CRUISES WHERE CRUISE_NAME = '", SUBSTITUTE(A55, "'", "''"), "'), (SELECT SVY_CAT_ID FROM CCD_SVY_CATS WHERE SVY_CAT_NAME = '", SUBSTITUTE(B55, "'", "''"), "'), '", C55, "');")</f>
        <v>INSERT INTO CCD_CRUISE_SVY_CATS (CRUISE_ID, SVY_CAT_ID, PRIMARY_YN) VALUES ((SELECT CRUISE_ID FROM CCD_CRUISES WHERE CRUISE_NAME = 'HI-20-08'), (SELECT SVY_CAT_ID FROM CCD_SVY_CATS WHERE SVY_CAT_NAME = 'Science, Services and Stewardship'), 'Y');</v>
      </c>
    </row>
    <row r="56" spans="1:4" x14ac:dyDescent="0.25">
      <c r="A56" s="9" t="s">
        <v>1945</v>
      </c>
      <c r="B56" t="s">
        <v>1039</v>
      </c>
      <c r="C56" t="s">
        <v>1729</v>
      </c>
      <c r="D56" t="str">
        <f t="shared" si="7"/>
        <v>INSERT INTO CCD_CRUISE_SVY_CATS (CRUISE_ID, SVY_CAT_ID, PRIMARY_YN) VALUES ((SELECT CRUISE_ID FROM CCD_CRUISES WHERE CRUISE_NAME = 'HI-20-09'), (SELECT SVY_CAT_ID FROM CCD_SVY_CATS WHERE SVY_CAT_NAME = 'Protected Species Monitoring and Assessment'), 'Y');</v>
      </c>
    </row>
    <row r="57" spans="1:4" x14ac:dyDescent="0.25">
      <c r="A57" s="9" t="s">
        <v>1946</v>
      </c>
      <c r="B57" t="s">
        <v>1041</v>
      </c>
      <c r="C57" t="s">
        <v>1729</v>
      </c>
      <c r="D57" t="str">
        <f t="shared" si="7"/>
        <v>INSERT INTO CCD_CRUISE_SVY_CATS (CRUISE_ID, SVY_CAT_ID, PRIMARY_YN) VALUES ((SELECT CRUISE_ID FROM CCD_CRUISES WHERE CRUISE_NAME = 'HI-20-10'), (SELECT SVY_CAT_ID FROM CCD_SVY_CATS WHERE SVY_CAT_NAME = 'Science, Services and Stewardship'), 'Y');</v>
      </c>
    </row>
    <row r="58" spans="1:4" x14ac:dyDescent="0.25">
      <c r="A58" s="9" t="s">
        <v>1947</v>
      </c>
      <c r="B58" t="s">
        <v>1033</v>
      </c>
      <c r="C58" t="s">
        <v>1729</v>
      </c>
      <c r="D58" t="str">
        <f t="shared" ref="D58:D61" si="8">CONCATENATE("INSERT INTO CCD_CRUISE_SVY_CATS (CRUISE_ID, SVY_CAT_ID, PRIMARY_YN) VALUES ((SELECT CRUISE_ID FROM CCD_CRUISES WHERE CRUISE_NAME = '", SUBSTITUTE(A58, "'", "''"), "'), (SELECT SVY_CAT_ID FROM CCD_SVY_CATS WHERE SVY_CAT_NAME = '", SUBSTITUTE(B58, "'", "''"), "'), '", C58, "');")</f>
        <v>INSERT INTO CCD_CRUISE_SVY_CATS (CRUISE_ID, SVY_CAT_ID, PRIMARY_YN) VALUES ((SELECT CRUISE_ID FROM CCD_CRUISES WHERE CRUISE_NAME = 'SE-21-06'), (SELECT SVY_CAT_ID FROM CCD_SVY_CATS WHERE SVY_CAT_NAME = 'Ecosystem Monitoring and Assessment'), 'Y');</v>
      </c>
    </row>
    <row r="59" spans="1:4" x14ac:dyDescent="0.25">
      <c r="A59" s="9" t="s">
        <v>1950</v>
      </c>
      <c r="B59" t="s">
        <v>1039</v>
      </c>
      <c r="C59" t="s">
        <v>1729</v>
      </c>
      <c r="D59" t="str">
        <f t="shared" si="8"/>
        <v>INSERT INTO CCD_CRUISE_SVY_CATS (CRUISE_ID, SVY_CAT_ID, PRIMARY_YN) VALUES ((SELECT CRUISE_ID FROM CCD_CRUISES WHERE CRUISE_NAME = 'SE-21-07'), (SELECT SVY_CAT_ID FROM CCD_SVY_CATS WHERE SVY_CAT_NAME = 'Protected Species Monitoring and Assessment'), 'Y');</v>
      </c>
    </row>
    <row r="60" spans="1:4" x14ac:dyDescent="0.25">
      <c r="A60" s="9" t="s">
        <v>1954</v>
      </c>
      <c r="B60" t="s">
        <v>1033</v>
      </c>
      <c r="C60" t="s">
        <v>1729</v>
      </c>
      <c r="D60" t="str">
        <f t="shared" si="8"/>
        <v>INSERT INTO CCD_CRUISE_SVY_CATS (CRUISE_ID, SVY_CAT_ID, PRIMARY_YN) VALUES ((SELECT CRUISE_ID FROM CCD_CRUISES WHERE CRUISE_NAME = 'SE-21-08'), (SELECT SVY_CAT_ID FROM CCD_SVY_CATS WHERE SVY_CAT_NAME = 'Ecosystem Monitoring and Assessment'), 'Y');</v>
      </c>
    </row>
    <row r="61" spans="1:4" x14ac:dyDescent="0.25">
      <c r="A61" s="9" t="s">
        <v>1956</v>
      </c>
      <c r="B61" t="s">
        <v>1039</v>
      </c>
      <c r="C61" t="s">
        <v>1729</v>
      </c>
      <c r="D61" t="str">
        <f t="shared" si="8"/>
        <v>INSERT INTO CCD_CRUISE_SVY_CATS (CRUISE_ID, SVY_CAT_ID, PRIMARY_YN) VALUES ((SELECT CRUISE_ID FROM CCD_CRUISES WHERE CRUISE_NAME = 'SE-21-09'), (SELECT SVY_CAT_ID FROM CCD_SVY_CATS WHERE SVY_CAT_NAME = 'Protected Species Monitoring and Assessment'), 'Y');</v>
      </c>
    </row>
    <row r="62" spans="1:4" x14ac:dyDescent="0.25">
      <c r="A62" s="9" t="s">
        <v>1972</v>
      </c>
      <c r="B62" t="s">
        <v>1033</v>
      </c>
      <c r="C62" t="s">
        <v>1729</v>
      </c>
      <c r="D62" t="str">
        <f t="shared" ref="D62:D63" si="9">CONCATENATE("INSERT INTO CCD_CRUISE_SVY_CATS (CRUISE_ID, SVY_CAT_ID, PRIMARY_YN) VALUES ((SELECT CRUISE_ID FROM CCD_CRUISES WHERE CRUISE_NAME = '", SUBSTITUTE(A62, "'", "''"), "'), (SELECT SVY_CAT_ID FROM CCD_SVY_CATS WHERE SVY_CAT_NAME = '", SUBSTITUTE(B62, "'", "''"), "'), '", C62, "');")</f>
        <v>INSERT INTO CCD_CRUISE_SVY_CATS (CRUISE_ID, SVY_CAT_ID, PRIMARY_YN) VALUES ((SELECT CRUISE_ID FROM CCD_CRUISES WHERE CRUISE_NAME = 'HI-19-01'), (SELECT SVY_CAT_ID FROM CCD_SVY_CATS WHERE SVY_CAT_NAME = 'Ecosystem Monitoring and Assessment'), 'Y');</v>
      </c>
    </row>
    <row r="63" spans="1:4" x14ac:dyDescent="0.25">
      <c r="A63" s="9" t="s">
        <v>1986</v>
      </c>
      <c r="B63" t="s">
        <v>1033</v>
      </c>
      <c r="C63" t="s">
        <v>1729</v>
      </c>
      <c r="D63" t="str">
        <f t="shared" si="9"/>
        <v>INSERT INTO CCD_CRUISE_SVY_CATS (CRUISE_ID, SVY_CAT_ID, PRIMARY_YN) VALUES ((SELECT CRUISE_ID FROM CCD_CRUISES WHERE CRUISE_NAME = 'HI-19-02'), (SELECT SVY_CAT_ID FROM CCD_SVY_CATS WHERE SVY_CAT_NAME = 'Ecosystem Monitoring and Assessment'), 'Y');</v>
      </c>
    </row>
    <row r="64" spans="1:4" x14ac:dyDescent="0.25">
      <c r="A64" s="9" t="s">
        <v>2000</v>
      </c>
      <c r="B64" t="s">
        <v>1037</v>
      </c>
      <c r="C64" t="s">
        <v>1729</v>
      </c>
      <c r="D64" t="str">
        <f t="shared" ref="D64:D67" si="10">CONCATENATE("INSERT INTO CCD_CRUISE_SVY_CATS (CRUISE_ID, SVY_CAT_ID, PRIMARY_YN) VALUES ((SELECT CRUISE_ID FROM CCD_CRUISES WHERE CRUISE_NAME = '", SUBSTITUTE(A64, "'", "''"), "'), (SELECT SVY_CAT_ID FROM CCD_SVY_CATS WHERE SVY_CAT_NAME = '", SUBSTITUTE(B64, "'", "''"), "'), '", C64, "');")</f>
        <v>INSERT INTO CCD_CRUISE_SVY_CATS (CRUISE_ID, SVY_CAT_ID, PRIMARY_YN) VALUES ((SELECT CRUISE_ID FROM CCD_CRUISES WHERE CRUISE_NAME = 'SE-19-04'), (SELECT SVY_CAT_ID FROM CCD_SVY_CATS WHERE SVY_CAT_NAME = 'Habitat Monitoring and Assessment'), 'Y');</v>
      </c>
    </row>
    <row r="65" spans="1:4" x14ac:dyDescent="0.25">
      <c r="A65" s="9" t="s">
        <v>2001</v>
      </c>
      <c r="B65" t="s">
        <v>1041</v>
      </c>
      <c r="C65" t="s">
        <v>1729</v>
      </c>
      <c r="D65" t="str">
        <f t="shared" si="10"/>
        <v>INSERT INTO CCD_CRUISE_SVY_CATS (CRUISE_ID, SVY_CAT_ID, PRIMARY_YN) VALUES ((SELECT CRUISE_ID FROM CCD_CRUISES WHERE CRUISE_NAME = 'SE-19-05'), (SELECT SVY_CAT_ID FROM CCD_SVY_CATS WHERE SVY_CAT_NAME = 'Science, Services and Stewardship'), 'Y');</v>
      </c>
    </row>
    <row r="66" spans="1:4" x14ac:dyDescent="0.25">
      <c r="A66" s="9" t="s">
        <v>2014</v>
      </c>
      <c r="B66" t="s">
        <v>1037</v>
      </c>
      <c r="C66" t="s">
        <v>1729</v>
      </c>
      <c r="D66" t="str">
        <f t="shared" si="10"/>
        <v>INSERT INTO CCD_CRUISE_SVY_CATS (CRUISE_ID, SVY_CAT_ID, PRIMARY_YN) VALUES ((SELECT CRUISE_ID FROM CCD_CRUISES WHERE CRUISE_NAME = 'SE-22-01'), (SELECT SVY_CAT_ID FROM CCD_SVY_CATS WHERE SVY_CAT_NAME = 'Habitat Monitoring and Assessment'), 'Y');</v>
      </c>
    </row>
    <row r="67" spans="1:4" x14ac:dyDescent="0.25">
      <c r="A67" s="9" t="s">
        <v>2005</v>
      </c>
      <c r="B67" t="s">
        <v>1039</v>
      </c>
      <c r="C67" t="s">
        <v>1729</v>
      </c>
      <c r="D67" t="str">
        <f t="shared" si="10"/>
        <v>INSERT INTO CCD_CRUISE_SVY_CATS (CRUISE_ID, SVY_CAT_ID, PRIMARY_YN) VALUES ((SELECT CRUISE_ID FROM CCD_CRUISES WHERE CRUISE_NAME = 'SE-22-02'), (SELECT SVY_CAT_ID FROM CCD_SVY_CATS WHERE SVY_CAT_NAME = 'Protected Species Monitoring and Assessment'), 'Y');</v>
      </c>
    </row>
  </sheetData>
  <pageMargins left="0.7" right="0.7" top="0.75" bottom="0.75" header="0.3" footer="0.3"/>
  <pageSetup orientation="portrait" horizontalDpi="1200" verticalDpi="12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workbookViewId="0">
      <selection activeCell="C32" sqref="C32:C36"/>
    </sheetView>
  </sheetViews>
  <sheetFormatPr defaultRowHeight="15" x14ac:dyDescent="0.25"/>
  <cols>
    <col min="2" max="2" width="19" bestFit="1" customWidth="1"/>
  </cols>
  <sheetData>
    <row r="1" spans="1:3" x14ac:dyDescent="0.25">
      <c r="A1" t="s">
        <v>1726</v>
      </c>
      <c r="B1" t="s">
        <v>1731</v>
      </c>
      <c r="C1" t="s">
        <v>1714</v>
      </c>
    </row>
    <row r="2" spans="1:3" x14ac:dyDescent="0.25">
      <c r="A2" t="s">
        <v>3</v>
      </c>
      <c r="B2" t="s">
        <v>465</v>
      </c>
      <c r="C2" t="str">
        <f>CONCATENATE("INSERT INTO CCD_CRUISE_SPP_ESA (CRUISE_ID, TGT_SPP_ESA_ID) VALUES ((SELECT CRUISE_ID FROM CCD_CRUISES WHERE CRUISE_NAME = '", SUBSTITUTE(A2, "'", "''"), "'), (SELECT TGT_SPP_ESA_ID FROM CCD_TGT_SPP_ESA WHERE TGT_SPP_ESA_NAME = '", SUBSTITUTE(B2, "'", "''"), "'));")</f>
        <v>INSERT INTO CCD_CRUISE_SPP_ESA (CRUISE_ID, TGT_SPP_ESA_ID) VALUES ((SELECT CRUISE_ID FROM CCD_CRUISES WHERE CRUISE_NAME = 'HA1007'), (SELECT TGT_SPP_ESA_ID FROM CCD_TGT_SPP_ESA WHERE TGT_SPP_ESA_NAME = 'Hawaiian Monk Seal'));</v>
      </c>
    </row>
    <row r="3" spans="1:3" x14ac:dyDescent="0.25">
      <c r="A3" t="s">
        <v>3</v>
      </c>
      <c r="B3" t="s">
        <v>466</v>
      </c>
      <c r="C3" t="str">
        <f t="shared" ref="C3:C12" si="0">CONCATENATE("INSERT INTO CCD_CRUISE_SPP_ESA (CRUISE_ID, TGT_SPP_ESA_ID) VALUES ((SELECT CRUISE_ID FROM CCD_CRUISES WHERE CRUISE_NAME = '", SUBSTITUTE(A3, "'", "''"), "'), (SELECT TGT_SPP_ESA_ID FROM CCD_TGT_SPP_ESA WHERE TGT_SPP_ESA_NAME = '", SUBSTITUTE(B3, "'", "''"), "'));")</f>
        <v>INSERT INTO CCD_CRUISE_SPP_ESA (CRUISE_ID, TGT_SPP_ESA_ID) VALUES ((SELECT CRUISE_ID FROM CCD_CRUISES WHERE CRUISE_NAME = 'HA1007'), (SELECT TGT_SPP_ESA_ID FROM CCD_TGT_SPP_ESA WHERE TGT_SPP_ESA_NAME = 'hawksbill turtle'));</v>
      </c>
    </row>
    <row r="4" spans="1:3" x14ac:dyDescent="0.25">
      <c r="A4" t="s">
        <v>3</v>
      </c>
      <c r="B4" t="s">
        <v>467</v>
      </c>
      <c r="C4" t="str">
        <f t="shared" si="0"/>
        <v>INSERT INTO CCD_CRUISE_SPP_ESA (CRUISE_ID, TGT_SPP_ESA_ID) VALUES ((SELECT CRUISE_ID FROM CCD_CRUISES WHERE CRUISE_NAME = 'HA1007'), (SELECT TGT_SPP_ESA_ID FROM CCD_TGT_SPP_ESA WHERE TGT_SPP_ESA_NAME = 'Humpback Whale'));</v>
      </c>
    </row>
    <row r="5" spans="1:3" x14ac:dyDescent="0.25">
      <c r="A5" t="s">
        <v>6</v>
      </c>
      <c r="B5" t="s">
        <v>472</v>
      </c>
      <c r="C5" t="str">
        <f t="shared" si="0"/>
        <v>INSERT INTO CCD_CRUISE_SPP_ESA (CRUISE_ID, TGT_SPP_ESA_ID) VALUES ((SELECT CRUISE_ID FROM CCD_CRUISES WHERE CRUISE_NAME = 'HA1201'), (SELECT TGT_SPP_ESA_ID FROM CCD_TGT_SPP_ESA WHERE TGT_SPP_ESA_NAME = 'leatherback turtle'));</v>
      </c>
    </row>
    <row r="6" spans="1:3" x14ac:dyDescent="0.25">
      <c r="A6" t="s">
        <v>6</v>
      </c>
      <c r="B6" t="s">
        <v>473</v>
      </c>
      <c r="C6" t="str">
        <f t="shared" si="0"/>
        <v>INSERT INTO CCD_CRUISE_SPP_ESA (CRUISE_ID, TGT_SPP_ESA_ID) VALUES ((SELECT CRUISE_ID FROM CCD_CRUISES WHERE CRUISE_NAME = 'HA1201'), (SELECT TGT_SPP_ESA_ID FROM CCD_TGT_SPP_ESA WHERE TGT_SPP_ESA_NAME = 'loggerhead turtle'));</v>
      </c>
    </row>
    <row r="7" spans="1:3" x14ac:dyDescent="0.25">
      <c r="A7" t="s">
        <v>23</v>
      </c>
      <c r="B7" t="s">
        <v>488</v>
      </c>
      <c r="C7" t="str">
        <f t="shared" si="0"/>
        <v>INSERT INTO CCD_CRUISE_SPP_ESA (CRUISE_ID, TGT_SPP_ESA_ID) VALUES ((SELECT CRUISE_ID FROM CCD_CRUISES WHERE CRUISE_NAME = 'HI1101'), (SELECT TGT_SPP_ESA_ID FROM CCD_TGT_SPP_ESA WHERE TGT_SPP_ESA_NAME = 'staghorn coral'));</v>
      </c>
    </row>
    <row r="8" spans="1:3" x14ac:dyDescent="0.25">
      <c r="A8" t="s">
        <v>23</v>
      </c>
      <c r="B8" t="s">
        <v>466</v>
      </c>
      <c r="C8" t="str">
        <f t="shared" si="0"/>
        <v>INSERT INTO CCD_CRUISE_SPP_ESA (CRUISE_ID, TGT_SPP_ESA_ID) VALUES ((SELECT CRUISE_ID FROM CCD_CRUISES WHERE CRUISE_NAME = 'HI1101'), (SELECT TGT_SPP_ESA_ID FROM CCD_TGT_SPP_ESA WHERE TGT_SPP_ESA_NAME = 'hawksbill turtle'));</v>
      </c>
    </row>
    <row r="9" spans="1:3" x14ac:dyDescent="0.25">
      <c r="A9" t="s">
        <v>23</v>
      </c>
      <c r="B9" t="s">
        <v>467</v>
      </c>
      <c r="C9" t="str">
        <f t="shared" si="0"/>
        <v>INSERT INTO CCD_CRUISE_SPP_ESA (CRUISE_ID, TGT_SPP_ESA_ID) VALUES ((SELECT CRUISE_ID FROM CCD_CRUISES WHERE CRUISE_NAME = 'HI1101'), (SELECT TGT_SPP_ESA_ID FROM CCD_TGT_SPP_ESA WHERE TGT_SPP_ESA_NAME = 'Humpback Whale'));</v>
      </c>
    </row>
    <row r="10" spans="1:3" x14ac:dyDescent="0.25">
      <c r="A10" t="s">
        <v>17</v>
      </c>
      <c r="B10" t="s">
        <v>470</v>
      </c>
      <c r="C10" t="str">
        <f t="shared" si="0"/>
        <v>INSERT INTO CCD_CRUISE_SPP_ESA (CRUISE_ID, TGT_SPP_ESA_ID) VALUES ((SELECT CRUISE_ID FROM CCD_CRUISES WHERE CRUISE_NAME = 'HI0701'), (SELECT TGT_SPP_ESA_ID FROM CCD_TGT_SPP_ESA WHERE TGT_SPP_ESA_NAME = 'Kemp''s ridley turtle'));</v>
      </c>
    </row>
    <row r="11" spans="1:3" x14ac:dyDescent="0.25">
      <c r="A11" t="s">
        <v>17</v>
      </c>
      <c r="B11" t="s">
        <v>481</v>
      </c>
      <c r="C11" t="str">
        <f t="shared" si="0"/>
        <v>INSERT INTO CCD_CRUISE_SPP_ESA (CRUISE_ID, TGT_SPP_ESA_ID) VALUES ((SELECT CRUISE_ID FROM CCD_CRUISES WHERE CRUISE_NAME = 'HI0701'), (SELECT TGT_SPP_ESA_ID FROM CCD_TGT_SPP_ESA WHERE TGT_SPP_ESA_NAME = 'Sei Whale'));</v>
      </c>
    </row>
    <row r="12" spans="1:3" x14ac:dyDescent="0.25">
      <c r="A12" t="s">
        <v>17</v>
      </c>
      <c r="B12" t="s">
        <v>457</v>
      </c>
      <c r="C12" t="str">
        <f t="shared" si="0"/>
        <v>INSERT INTO CCD_CRUISE_SPP_ESA (CRUISE_ID, TGT_SPP_ESA_ID) VALUES ((SELECT CRUISE_ID FROM CCD_CRUISES WHERE CRUISE_NAME = 'HI0701'), (SELECT TGT_SPP_ESA_ID FROM CCD_TGT_SPP_ESA WHERE TGT_SPP_ESA_NAME = 'Fin Whale'));</v>
      </c>
    </row>
    <row r="19" spans="1:3" x14ac:dyDescent="0.25">
      <c r="A19" s="1" t="s">
        <v>1870</v>
      </c>
    </row>
    <row r="20" spans="1:3" x14ac:dyDescent="0.25">
      <c r="A20" s="2" t="s">
        <v>143</v>
      </c>
      <c r="B20" t="s">
        <v>465</v>
      </c>
      <c r="C20" t="str">
        <f>CONCATENATE("INSERT INTO CCD_CRUISE_SPP_ESA (CRUISE_ID, TGT_SPP_ESA_ID) VALUES ((SELECT CRUISE_ID FROM CCD_CRUISES WHERE CRUISE_NAME = '", SUBSTITUTE(A20, "'", "''"), "'), (SELECT TGT_SPP_ESA_ID FROM CCD_TGT_SPP_ESA WHERE TGT_SPP_ESA_NAME = '", SUBSTITUTE(B20, "'", "''"), "'));")</f>
        <v>INSERT INTO CCD_CRUISE_SPP_ESA (CRUISE_ID, TGT_SPP_ESA_ID) VALUES ((SELECT CRUISE_ID FROM CCD_CRUISES WHERE CRUISE_NAME = 'SE-17-07'), (SELECT TGT_SPP_ESA_ID FROM CCD_TGT_SPP_ESA WHERE TGT_SPP_ESA_NAME = 'Hawaiian Monk Seal'));</v>
      </c>
    </row>
    <row r="21" spans="1:3" x14ac:dyDescent="0.25">
      <c r="A21" s="2" t="s">
        <v>143</v>
      </c>
      <c r="B21" t="s">
        <v>466</v>
      </c>
      <c r="C21" t="str">
        <f t="shared" ref="C21:C36" si="1">CONCATENATE("INSERT INTO CCD_CRUISE_SPP_ESA (CRUISE_ID, TGT_SPP_ESA_ID) VALUES ((SELECT CRUISE_ID FROM CCD_CRUISES WHERE CRUISE_NAME = '", SUBSTITUTE(A21, "'", "''"), "'), (SELECT TGT_SPP_ESA_ID FROM CCD_TGT_SPP_ESA WHERE TGT_SPP_ESA_NAME = '", SUBSTITUTE(B21, "'", "''"), "'));")</f>
        <v>INSERT INTO CCD_CRUISE_SPP_ESA (CRUISE_ID, TGT_SPP_ESA_ID) VALUES ((SELECT CRUISE_ID FROM CCD_CRUISES WHERE CRUISE_NAME = 'SE-17-07'), (SELECT TGT_SPP_ESA_ID FROM CCD_TGT_SPP_ESA WHERE TGT_SPP_ESA_NAME = 'hawksbill turtle'));</v>
      </c>
    </row>
    <row r="22" spans="1:3" x14ac:dyDescent="0.25">
      <c r="A22" s="2" t="s">
        <v>143</v>
      </c>
      <c r="B22" t="s">
        <v>467</v>
      </c>
      <c r="C22" t="str">
        <f t="shared" si="1"/>
        <v>INSERT INTO CCD_CRUISE_SPP_ESA (CRUISE_ID, TGT_SPP_ESA_ID) VALUES ((SELECT CRUISE_ID FROM CCD_CRUISES WHERE CRUISE_NAME = 'SE-17-07'), (SELECT TGT_SPP_ESA_ID FROM CCD_TGT_SPP_ESA WHERE TGT_SPP_ESA_NAME = 'Humpback Whale'));</v>
      </c>
    </row>
    <row r="23" spans="1:3" x14ac:dyDescent="0.25">
      <c r="A23" s="2" t="s">
        <v>143</v>
      </c>
      <c r="B23" t="s">
        <v>472</v>
      </c>
      <c r="C23" t="str">
        <f t="shared" si="1"/>
        <v>INSERT INTO CCD_CRUISE_SPP_ESA (CRUISE_ID, TGT_SPP_ESA_ID) VALUES ((SELECT CRUISE_ID FROM CCD_CRUISES WHERE CRUISE_NAME = 'SE-17-07'), (SELECT TGT_SPP_ESA_ID FROM CCD_TGT_SPP_ESA WHERE TGT_SPP_ESA_NAME = 'leatherback turtle'));</v>
      </c>
    </row>
    <row r="24" spans="1:3" x14ac:dyDescent="0.25">
      <c r="A24" s="2" t="s">
        <v>143</v>
      </c>
      <c r="B24" t="s">
        <v>473</v>
      </c>
      <c r="C24" t="str">
        <f t="shared" si="1"/>
        <v>INSERT INTO CCD_CRUISE_SPP_ESA (CRUISE_ID, TGT_SPP_ESA_ID) VALUES ((SELECT CRUISE_ID FROM CCD_CRUISES WHERE CRUISE_NAME = 'SE-17-07'), (SELECT TGT_SPP_ESA_ID FROM CCD_TGT_SPP_ESA WHERE TGT_SPP_ESA_NAME = 'loggerhead turtle'));</v>
      </c>
    </row>
    <row r="25" spans="1:3" x14ac:dyDescent="0.25">
      <c r="A25" s="2" t="s">
        <v>143</v>
      </c>
      <c r="B25" t="s">
        <v>488</v>
      </c>
      <c r="C25" t="str">
        <f t="shared" si="1"/>
        <v>INSERT INTO CCD_CRUISE_SPP_ESA (CRUISE_ID, TGT_SPP_ESA_ID) VALUES ((SELECT CRUISE_ID FROM CCD_CRUISES WHERE CRUISE_NAME = 'SE-17-07'), (SELECT TGT_SPP_ESA_ID FROM CCD_TGT_SPP_ESA WHERE TGT_SPP_ESA_NAME = 'staghorn coral'));</v>
      </c>
    </row>
    <row r="26" spans="1:3" x14ac:dyDescent="0.25">
      <c r="A26" s="2" t="s">
        <v>143</v>
      </c>
      <c r="B26" t="s">
        <v>470</v>
      </c>
      <c r="C26" t="str">
        <f t="shared" si="1"/>
        <v>INSERT INTO CCD_CRUISE_SPP_ESA (CRUISE_ID, TGT_SPP_ESA_ID) VALUES ((SELECT CRUISE_ID FROM CCD_CRUISES WHERE CRUISE_NAME = 'SE-17-07'), (SELECT TGT_SPP_ESA_ID FROM CCD_TGT_SPP_ESA WHERE TGT_SPP_ESA_NAME = 'Kemp''s ridley turtle'));</v>
      </c>
    </row>
    <row r="27" spans="1:3" x14ac:dyDescent="0.25">
      <c r="A27" s="2" t="s">
        <v>143</v>
      </c>
      <c r="B27" t="s">
        <v>481</v>
      </c>
      <c r="C27" t="str">
        <f t="shared" si="1"/>
        <v>INSERT INTO CCD_CRUISE_SPP_ESA (CRUISE_ID, TGT_SPP_ESA_ID) VALUES ((SELECT CRUISE_ID FROM CCD_CRUISES WHERE CRUISE_NAME = 'SE-17-07'), (SELECT TGT_SPP_ESA_ID FROM CCD_TGT_SPP_ESA WHERE TGT_SPP_ESA_NAME = 'Sei Whale'));</v>
      </c>
    </row>
    <row r="28" spans="1:3" x14ac:dyDescent="0.25">
      <c r="A28" s="2" t="s">
        <v>143</v>
      </c>
      <c r="B28" t="s">
        <v>457</v>
      </c>
      <c r="C28" t="str">
        <f t="shared" si="1"/>
        <v>INSERT INTO CCD_CRUISE_SPP_ESA (CRUISE_ID, TGT_SPP_ESA_ID) VALUES ((SELECT CRUISE_ID FROM CCD_CRUISES WHERE CRUISE_NAME = 'SE-17-07'), (SELECT TGT_SPP_ESA_ID FROM CCD_TGT_SPP_ESA WHERE TGT_SPP_ESA_NAME = 'Fin Whale'));</v>
      </c>
    </row>
    <row r="29" spans="1:3" x14ac:dyDescent="0.25">
      <c r="A29" s="2" t="s">
        <v>104</v>
      </c>
      <c r="B29" t="s">
        <v>465</v>
      </c>
      <c r="C29" t="str">
        <f t="shared" si="1"/>
        <v>INSERT INTO CCD_CRUISE_SPP_ESA (CRUISE_ID, TGT_SPP_ESA_ID) VALUES ((SELECT CRUISE_ID FROM CCD_CRUISES WHERE CRUISE_NAME = 'TC9909'), (SELECT TGT_SPP_ESA_ID FROM CCD_TGT_SPP_ESA WHERE TGT_SPP_ESA_NAME = 'Hawaiian Monk Seal'));</v>
      </c>
    </row>
    <row r="30" spans="1:3" x14ac:dyDescent="0.25">
      <c r="A30" s="2" t="s">
        <v>104</v>
      </c>
      <c r="B30" t="s">
        <v>466</v>
      </c>
      <c r="C30" t="str">
        <f t="shared" si="1"/>
        <v>INSERT INTO CCD_CRUISE_SPP_ESA (CRUISE_ID, TGT_SPP_ESA_ID) VALUES ((SELECT CRUISE_ID FROM CCD_CRUISES WHERE CRUISE_NAME = 'TC9909'), (SELECT TGT_SPP_ESA_ID FROM CCD_TGT_SPP_ESA WHERE TGT_SPP_ESA_NAME = 'hawksbill turtle'));</v>
      </c>
    </row>
    <row r="31" spans="1:3" x14ac:dyDescent="0.25">
      <c r="A31" s="2" t="s">
        <v>104</v>
      </c>
      <c r="B31" t="s">
        <v>467</v>
      </c>
      <c r="C31" t="str">
        <f t="shared" si="1"/>
        <v>INSERT INTO CCD_CRUISE_SPP_ESA (CRUISE_ID, TGT_SPP_ESA_ID) VALUES ((SELECT CRUISE_ID FROM CCD_CRUISES WHERE CRUISE_NAME = 'TC9909'), (SELECT TGT_SPP_ESA_ID FROM CCD_TGT_SPP_ESA WHERE TGT_SPP_ESA_NAME = 'Humpback Whale'));</v>
      </c>
    </row>
    <row r="32" spans="1:3" x14ac:dyDescent="0.25">
      <c r="A32" t="s">
        <v>342</v>
      </c>
      <c r="B32" t="s">
        <v>467</v>
      </c>
      <c r="C32" t="str">
        <f t="shared" si="1"/>
        <v>INSERT INTO CCD_CRUISE_SPP_ESA (CRUISE_ID, TGT_SPP_ESA_ID) VALUES ((SELECT CRUISE_ID FROM CCD_CRUISES WHERE CRUISE_NAME = 'RL-17-05'), (SELECT TGT_SPP_ESA_ID FROM CCD_TGT_SPP_ESA WHERE TGT_SPP_ESA_NAME = 'Humpback Whale'));</v>
      </c>
    </row>
    <row r="33" spans="1:3" x14ac:dyDescent="0.25">
      <c r="A33" t="s">
        <v>342</v>
      </c>
      <c r="B33" t="s">
        <v>472</v>
      </c>
      <c r="C33" t="str">
        <f t="shared" si="1"/>
        <v>INSERT INTO CCD_CRUISE_SPP_ESA (CRUISE_ID, TGT_SPP_ESA_ID) VALUES ((SELECT CRUISE_ID FROM CCD_CRUISES WHERE CRUISE_NAME = 'RL-17-05'), (SELECT TGT_SPP_ESA_ID FROM CCD_TGT_SPP_ESA WHERE TGT_SPP_ESA_NAME = 'leatherback turtle'));</v>
      </c>
    </row>
    <row r="34" spans="1:3" x14ac:dyDescent="0.25">
      <c r="A34" t="s">
        <v>342</v>
      </c>
      <c r="B34" t="s">
        <v>473</v>
      </c>
      <c r="C34" t="str">
        <f t="shared" si="1"/>
        <v>INSERT INTO CCD_CRUISE_SPP_ESA (CRUISE_ID, TGT_SPP_ESA_ID) VALUES ((SELECT CRUISE_ID FROM CCD_CRUISES WHERE CRUISE_NAME = 'RL-17-05'), (SELECT TGT_SPP_ESA_ID FROM CCD_TGT_SPP_ESA WHERE TGT_SPP_ESA_NAME = 'loggerhead turtle'));</v>
      </c>
    </row>
    <row r="35" spans="1:3" x14ac:dyDescent="0.25">
      <c r="A35" t="s">
        <v>342</v>
      </c>
      <c r="B35" t="s">
        <v>488</v>
      </c>
      <c r="C35" t="str">
        <f t="shared" si="1"/>
        <v>INSERT INTO CCD_CRUISE_SPP_ESA (CRUISE_ID, TGT_SPP_ESA_ID) VALUES ((SELECT CRUISE_ID FROM CCD_CRUISES WHERE CRUISE_NAME = 'RL-17-05'), (SELECT TGT_SPP_ESA_ID FROM CCD_TGT_SPP_ESA WHERE TGT_SPP_ESA_NAME = 'staghorn coral'));</v>
      </c>
    </row>
    <row r="36" spans="1:3" x14ac:dyDescent="0.25">
      <c r="A36" t="s">
        <v>342</v>
      </c>
      <c r="B36" t="s">
        <v>470</v>
      </c>
      <c r="C36" t="str">
        <f t="shared" si="1"/>
        <v>INSERT INTO CCD_CRUISE_SPP_ESA (CRUISE_ID, TGT_SPP_ESA_ID) VALUES ((SELECT CRUISE_ID FROM CCD_CRUISES WHERE CRUISE_NAME = 'RL-17-05'), (SELECT TGT_SPP_ESA_ID FROM CCD_TGT_SPP_ESA WHERE TGT_SPP_ESA_NAME = 'Kemp''s ridley turtle'));</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2"/>
  <sheetViews>
    <sheetView tabSelected="1" workbookViewId="0">
      <pane ySplit="1" topLeftCell="A77" activePane="bottomLeft" state="frozen"/>
      <selection pane="bottomLeft" activeCell="H87" sqref="H87:H122"/>
    </sheetView>
  </sheetViews>
  <sheetFormatPr defaultRowHeight="15" x14ac:dyDescent="0.25"/>
  <cols>
    <col min="1" max="1" width="20.42578125" customWidth="1"/>
    <col min="2" max="4" width="19.7109375" customWidth="1"/>
    <col min="5" max="5" width="65.5703125" customWidth="1"/>
    <col min="6" max="8" width="19.7109375" customWidth="1"/>
  </cols>
  <sheetData>
    <row r="1" spans="1:9" x14ac:dyDescent="0.25">
      <c r="A1" t="s">
        <v>1717</v>
      </c>
      <c r="B1" t="s">
        <v>186</v>
      </c>
      <c r="C1" t="s">
        <v>187</v>
      </c>
      <c r="D1" t="s">
        <v>188</v>
      </c>
      <c r="E1" t="s">
        <v>189</v>
      </c>
      <c r="F1" t="s">
        <v>142</v>
      </c>
      <c r="G1" t="s">
        <v>1725</v>
      </c>
      <c r="H1" t="s">
        <v>2025</v>
      </c>
      <c r="I1" t="s">
        <v>109</v>
      </c>
    </row>
    <row r="2" spans="1:9" s="5" customFormat="1" x14ac:dyDescent="0.25">
      <c r="A2" t="s">
        <v>33</v>
      </c>
      <c r="B2" s="2" t="s">
        <v>143</v>
      </c>
      <c r="C2" s="6" t="s">
        <v>201</v>
      </c>
      <c r="D2" s="6" t="s">
        <v>202</v>
      </c>
      <c r="F2" s="5" t="s">
        <v>143</v>
      </c>
      <c r="G2" s="5" t="s">
        <v>1049</v>
      </c>
      <c r="H2" s="6" t="s">
        <v>2026</v>
      </c>
      <c r="I2" s="5" t="str">
        <f>CONCATENATE("insert into ccd_cruise_legs (", B$1, ", ", C$1, ", ", D$1, ", ", E$1, ", ", F$1, ", ", A$1, ", ", G$1, ", ", H$1, ") values ('", SUBSTITUTE(B2, "'", "''"), "', TO_DATE('", C2, "', 'MM/DD/YYYY'), TO_DATE('", D2, "', 'MM/DD/YYYY'), '", SUBSTITUTE(E2, "'", "''"), "', (SELECT CCD_CRUISES.CRUISE_ID FROM CCD_CRUISES where cruise_name = '", F2, "'), (select vessel_id from ccd_vessels where vessel_name = '", SUBSTITUTE(A2, "'", "''"), "'), (select PLAT_TYPE_ID from CCD_PLAT_TYPES where PLAT_TYPE_NAME = '", SUBSTITUTE(G2, "'", "''"), "'), '", H2, "');")</f>
        <v>insert into ccd_cruise_legs (LEG_NAME, LEG_START_DATE, LEG_END_DATE, LEG_DESC, CRUISE_ID, VESSEL_ID, PLAT_TYPE_ID, TZ_NAME) values ('SE-17-07', TO_DATE('10/20/2017', 'MM/DD/YYYY'), TO_DATE('11/03/2017', 'MM/DD/YYYY'), '', (SELECT CCD_CRUISES.CRUISE_ID FROM CCD_CRUISES where cruise_name = 'SE-17-07'), (select vessel_id from ccd_vessels where vessel_name = 'Oscar Elton Sette'), (select PLAT_TYPE_ID from CCD_PLAT_TYPES where PLAT_TYPE_NAME = 'Fishery Survey Vessel (FSV)'), 'US/Hawaii');</v>
      </c>
    </row>
    <row r="3" spans="1:9" s="5" customFormat="1" x14ac:dyDescent="0.25">
      <c r="A3" t="s">
        <v>33</v>
      </c>
      <c r="B3" s="5" t="s">
        <v>151</v>
      </c>
      <c r="C3" s="6" t="s">
        <v>203</v>
      </c>
      <c r="D3" s="6" t="s">
        <v>204</v>
      </c>
      <c r="F3" s="5" t="s">
        <v>151</v>
      </c>
      <c r="G3" s="5" t="s">
        <v>1049</v>
      </c>
      <c r="H3" s="6" t="s">
        <v>2024</v>
      </c>
      <c r="I3" s="5" t="str">
        <f t="shared" ref="I3:I66" si="0">CONCATENATE("insert into ccd_cruise_legs (", B$1, ", ", C$1, ", ", D$1, ", ", E$1, ", ", F$1, ", ", A$1, ", ", G$1, ", ", H$1, ") values ('", SUBSTITUTE(B3, "'", "''"), "', TO_DATE('", C3, "', 'MM/DD/YYYY'), TO_DATE('", D3, "', 'MM/DD/YYYY'), '", SUBSTITUTE(E3, "'", "''"), "', (SELECT CCD_CRUISES.CRUISE_ID FROM CCD_CRUISES where cruise_name = '", F3, "'), (select vessel_id from ccd_vessels where vessel_name = '", SUBSTITUTE(A3, "'", "''"), "'), (select PLAT_TYPE_ID from CCD_PLAT_TYPES where PLAT_TYPE_NAME = '", SUBSTITUTE(G3, "'", "''"), "'), '", H3, "');")</f>
        <v>insert into ccd_cruise_legs (LEG_NAME, LEG_START_DATE, LEG_END_DATE, LEG_DESC, CRUISE_ID, VESSEL_ID, PLAT_TYPE_ID, TZ_NAME) values ('SE-18-06', TO_DATE('10/17/2018', 'MM/DD/YYYY'), TO_DATE('10/31/2018', 'MM/DD/YYYY'), '', (SELECT CCD_CRUISES.CRUISE_ID FROM CCD_CRUISES where cruise_name = 'SE-18-06'), (select vessel_id from ccd_vessels where vessel_name = 'Oscar Elton Sette'), (select PLAT_TYPE_ID from CCD_PLAT_TYPES where PLAT_TYPE_NAME = 'Fishery Survey Vessel (FSV)'), '-10:00');</v>
      </c>
    </row>
    <row r="4" spans="1:9" s="5" customFormat="1" x14ac:dyDescent="0.25">
      <c r="A4" t="s">
        <v>33</v>
      </c>
      <c r="B4" s="5" t="s">
        <v>153</v>
      </c>
      <c r="C4" s="6" t="s">
        <v>197</v>
      </c>
      <c r="D4" s="6" t="s">
        <v>198</v>
      </c>
      <c r="F4" s="5" t="s">
        <v>153</v>
      </c>
      <c r="G4" s="5" t="s">
        <v>1049</v>
      </c>
      <c r="H4" s="6" t="s">
        <v>2024</v>
      </c>
      <c r="I4" s="5" t="str">
        <f t="shared" si="0"/>
        <v>insert into ccd_cruise_legs (LEG_NAME, LEG_START_DATE, LEG_END_DATE, LEG_DESC, CRUISE_ID, VESSEL_ID, PLAT_TYPE_ID, TZ_NAME) values ('SE-17-02', TO_DATE('3/1/2017', 'MM/DD/YYYY'), TO_DATE('3/15/2017', 'MM/DD/YYYY'), '', (SELECT CCD_CRUISES.CRUISE_ID FROM CCD_CRUISES where cruise_name = 'SE-17-02'), (select vessel_id from ccd_vessels where vessel_name = 'Oscar Elton Sette'), (select PLAT_TYPE_ID from CCD_PLAT_TYPES where PLAT_TYPE_NAME = 'Fishery Survey Vessel (FSV)'), '-10:00');</v>
      </c>
    </row>
    <row r="5" spans="1:9" s="5" customFormat="1" x14ac:dyDescent="0.25">
      <c r="A5" t="s">
        <v>33</v>
      </c>
      <c r="B5" s="14" t="s">
        <v>75</v>
      </c>
      <c r="C5" s="6" t="s">
        <v>199</v>
      </c>
      <c r="D5" s="6" t="s">
        <v>200</v>
      </c>
      <c r="F5" s="5" t="s">
        <v>75</v>
      </c>
      <c r="G5" s="5" t="s">
        <v>1049</v>
      </c>
      <c r="H5" s="6" t="s">
        <v>2024</v>
      </c>
      <c r="I5" s="5" t="str">
        <f t="shared" si="0"/>
        <v>insert into ccd_cruise_legs (LEG_NAME, LEG_START_DATE, LEG_END_DATE, LEG_DESC, CRUISE_ID, VESSEL_ID, PLAT_TYPE_ID, TZ_NAME) values ('SE-15-01', TO_DATE('4/3/2015', 'MM/DD/YYYY'), TO_DATE('4/14/2015', 'MM/DD/YYYY'), '', (SELECT CCD_CRUISES.CRUISE_ID FROM CCD_CRUISES where cruise_name = 'SE-15-01'), (select vessel_id from ccd_vessels where vessel_name = 'Oscar Elton Sette'), (select PLAT_TYPE_ID from CCD_PLAT_TYPES where PLAT_TYPE_NAME = 'Fishery Survey Vessel (FSV)'), '-10:00');</v>
      </c>
    </row>
    <row r="6" spans="1:9" s="5" customFormat="1" x14ac:dyDescent="0.25">
      <c r="A6" t="s">
        <v>4</v>
      </c>
      <c r="B6" s="5" t="s">
        <v>195</v>
      </c>
      <c r="C6" s="6" t="s">
        <v>211</v>
      </c>
      <c r="D6" s="6" t="s">
        <v>214</v>
      </c>
      <c r="F6" s="5" t="s">
        <v>6</v>
      </c>
      <c r="G6" s="5" t="s">
        <v>1049</v>
      </c>
      <c r="H6" s="6" t="s">
        <v>2026</v>
      </c>
      <c r="I6" s="5" t="str">
        <f t="shared" si="0"/>
        <v>insert into ccd_cruise_legs (LEG_NAME, LEG_START_DATE, LEG_END_DATE, LEG_DESC, CRUISE_ID, VESSEL_ID, PLAT_TYPE_ID, TZ_NAME) values ('HA1201_LEG_I', TO_DATE('2/27/2012', 'MM/DD/YYYY'), TO_DATE('3/25/2012', 'MM/DD/YYYY'), '', (SELECT CCD_CRUISES.CRUISE_ID FROM CCD_CRUISES where cruise_name = 'HA1201'), (select vessel_id from ccd_vessels where vessel_name = 'Hi''ialakai'), (select PLAT_TYPE_ID from CCD_PLAT_TYPES where PLAT_TYPE_NAME = 'Fishery Survey Vessel (FSV)'), 'US/Hawaii');</v>
      </c>
    </row>
    <row r="7" spans="1:9" s="5" customFormat="1" x14ac:dyDescent="0.25">
      <c r="A7" t="s">
        <v>4</v>
      </c>
      <c r="B7" s="5" t="s">
        <v>212</v>
      </c>
      <c r="C7" s="6" t="s">
        <v>215</v>
      </c>
      <c r="D7" s="6" t="s">
        <v>216</v>
      </c>
      <c r="F7" s="5" t="s">
        <v>6</v>
      </c>
      <c r="G7" s="5" t="s">
        <v>1049</v>
      </c>
      <c r="H7" s="6" t="s">
        <v>2026</v>
      </c>
      <c r="I7" s="5" t="str">
        <f t="shared" si="0"/>
        <v>insert into ccd_cruise_legs (LEG_NAME, LEG_START_DATE, LEG_END_DATE, LEG_DESC, CRUISE_ID, VESSEL_ID, PLAT_TYPE_ID, TZ_NAME) values ('HA1201_LEG_II&amp;III', TO_DATE('4/1/2012', 'MM/DD/YYYY'), TO_DATE('4/27/2012', 'MM/DD/YYYY'), '', (SELECT CCD_CRUISES.CRUISE_ID FROM CCD_CRUISES where cruise_name = 'HA1201'), (select vessel_id from ccd_vessels where vessel_name = 'Hi''ialakai'), (select PLAT_TYPE_ID from CCD_PLAT_TYPES where PLAT_TYPE_NAME = 'Fishery Survey Vessel (FSV)'), 'US/Hawaii');</v>
      </c>
    </row>
    <row r="8" spans="1:9" s="5" customFormat="1" x14ac:dyDescent="0.25">
      <c r="A8" t="s">
        <v>4</v>
      </c>
      <c r="B8" s="5" t="s">
        <v>213</v>
      </c>
      <c r="C8" s="6" t="s">
        <v>216</v>
      </c>
      <c r="D8" s="6" t="s">
        <v>217</v>
      </c>
      <c r="F8" s="5" t="s">
        <v>6</v>
      </c>
      <c r="G8" s="5" t="s">
        <v>1049</v>
      </c>
      <c r="H8" s="6" t="s">
        <v>2026</v>
      </c>
      <c r="I8" s="5" t="str">
        <f t="shared" si="0"/>
        <v>insert into ccd_cruise_legs (LEG_NAME, LEG_START_DATE, LEG_END_DATE, LEG_DESC, CRUISE_ID, VESSEL_ID, PLAT_TYPE_ID, TZ_NAME) values ('HA1201_LEG_IV', TO_DATE('4/27/2012', 'MM/DD/YYYY'), TO_DATE('5/24/2012', 'MM/DD/YYYY'), '', (SELECT CCD_CRUISES.CRUISE_ID FROM CCD_CRUISES where cruise_name = 'HA1201'), (select vessel_id from ccd_vessels where vessel_name = 'Hi''ialakai'), (select PLAT_TYPE_ID from CCD_PLAT_TYPES where PLAT_TYPE_NAME = 'Fishery Survey Vessel (FSV)'), 'US/Hawaii');</v>
      </c>
    </row>
    <row r="9" spans="1:9" s="5" customFormat="1" x14ac:dyDescent="0.25">
      <c r="A9" t="s">
        <v>4</v>
      </c>
      <c r="B9" s="2" t="s">
        <v>196</v>
      </c>
      <c r="C9" s="6" t="s">
        <v>205</v>
      </c>
      <c r="D9" s="6" t="s">
        <v>210</v>
      </c>
      <c r="F9" s="5" t="s">
        <v>23</v>
      </c>
      <c r="G9" s="5" t="s">
        <v>1049</v>
      </c>
      <c r="H9" s="6" t="s">
        <v>2026</v>
      </c>
      <c r="I9" s="5" t="str">
        <f t="shared" si="0"/>
        <v>insert into ccd_cruise_legs (LEG_NAME, LEG_START_DATE, LEG_END_DATE, LEG_DESC, CRUISE_ID, VESSEL_ID, PLAT_TYPE_ID, TZ_NAME) values ('HA1101_LEG_I', TO_DATE('3/10/2011', 'MM/DD/YYYY'), TO_DATE('4/5/2011', 'MM/DD/YYYY'), '', (SELECT CCD_CRUISES.CRUISE_ID FROM CCD_CRUISES where cruise_name = 'HI1101'), (select vessel_id from ccd_vessels where vessel_name = 'Hi''ialakai'), (select PLAT_TYPE_ID from CCD_PLAT_TYPES where PLAT_TYPE_NAME = 'Fishery Survey Vessel (FSV)'), 'US/Hawaii');</v>
      </c>
    </row>
    <row r="10" spans="1:9" s="5" customFormat="1" x14ac:dyDescent="0.25">
      <c r="A10" t="s">
        <v>4</v>
      </c>
      <c r="B10" s="2" t="s">
        <v>333</v>
      </c>
      <c r="C10" s="6" t="s">
        <v>206</v>
      </c>
      <c r="D10" s="6" t="s">
        <v>207</v>
      </c>
      <c r="F10" s="5" t="s">
        <v>23</v>
      </c>
      <c r="G10" s="5" t="s">
        <v>1049</v>
      </c>
      <c r="H10" s="6" t="s">
        <v>2026</v>
      </c>
      <c r="I10" s="5" t="str">
        <f t="shared" si="0"/>
        <v>insert into ccd_cruise_legs (LEG_NAME, LEG_START_DATE, LEG_END_DATE, LEG_DESC, CRUISE_ID, VESSEL_ID, PLAT_TYPE_ID, TZ_NAME) values ('HA1101_LEG_II', TO_DATE('4/7/2011', 'MM/DD/YYYY'), TO_DATE('5/9/2011', 'MM/DD/YYYY'), '', (SELECT CCD_CRUISES.CRUISE_ID FROM CCD_CRUISES where cruise_name = 'HI1101'), (select vessel_id from ccd_vessels where vessel_name = 'Hi''ialakai'), (select PLAT_TYPE_ID from CCD_PLAT_TYPES where PLAT_TYPE_NAME = 'Fishery Survey Vessel (FSV)'), 'US/Hawaii');</v>
      </c>
    </row>
    <row r="11" spans="1:9" s="5" customFormat="1" x14ac:dyDescent="0.25">
      <c r="A11" t="s">
        <v>4</v>
      </c>
      <c r="B11" s="2" t="s">
        <v>334</v>
      </c>
      <c r="C11" s="6" t="s">
        <v>208</v>
      </c>
      <c r="D11" s="6" t="s">
        <v>209</v>
      </c>
      <c r="F11" s="5" t="s">
        <v>23</v>
      </c>
      <c r="G11" s="5" t="s">
        <v>1049</v>
      </c>
      <c r="H11" s="6" t="s">
        <v>2026</v>
      </c>
      <c r="I11" s="5" t="str">
        <f t="shared" si="0"/>
        <v>insert into ccd_cruise_legs (LEG_NAME, LEG_START_DATE, LEG_END_DATE, LEG_DESC, CRUISE_ID, VESSEL_ID, PLAT_TYPE_ID, TZ_NAME) values ('HA1101_LEG_III', TO_DATE('5/12/2011', 'MM/DD/YYYY'), TO_DATE('5/24/2011', 'MM/DD/YYYY'), '', (SELECT CCD_CRUISES.CRUISE_ID FROM CCD_CRUISES where cruise_name = 'HI1101'), (select vessel_id from ccd_vessels where vessel_name = 'Hi''ialakai'), (select PLAT_TYPE_ID from CCD_PLAT_TYPES where PLAT_TYPE_NAME = 'Fishery Survey Vessel (FSV)'), 'US/Hawaii');</v>
      </c>
    </row>
    <row r="12" spans="1:9" s="5" customFormat="1" x14ac:dyDescent="0.25">
      <c r="A12" t="s">
        <v>4</v>
      </c>
      <c r="B12" s="2" t="s">
        <v>3</v>
      </c>
      <c r="C12" s="6" t="s">
        <v>237</v>
      </c>
      <c r="D12" s="6" t="s">
        <v>238</v>
      </c>
      <c r="F12" s="5" t="s">
        <v>3</v>
      </c>
      <c r="G12" s="5" t="s">
        <v>1049</v>
      </c>
      <c r="H12" s="6" t="s">
        <v>2026</v>
      </c>
      <c r="I12" s="5" t="str">
        <f t="shared" si="0"/>
        <v>insert into ccd_cruise_legs (LEG_NAME, LEG_START_DATE, LEG_END_DATE, LEG_DESC, CRUISE_ID, VESSEL_ID, PLAT_TYPE_ID, TZ_NAME) values ('HA1007', TO_DATE('9/4/2010', 'MM/DD/YYYY'), TO_DATE('9/29/2010', 'MM/DD/YYYY'), '', (SELECT CCD_CRUISES.CRUISE_ID FROM CCD_CRUISES where cruise_name = 'HA1007'), (select vessel_id from ccd_vessels where vessel_name = 'Hi''ialakai'), (select PLAT_TYPE_ID from CCD_PLAT_TYPES where PLAT_TYPE_NAME = 'Fishery Survey Vessel (FSV)'), 'US/Hawaii');</v>
      </c>
    </row>
    <row r="13" spans="1:9" s="5" customFormat="1" x14ac:dyDescent="0.25">
      <c r="A13" t="s">
        <v>4</v>
      </c>
      <c r="B13" s="5" t="s">
        <v>5</v>
      </c>
      <c r="C13" s="6" t="s">
        <v>245</v>
      </c>
      <c r="D13" s="6" t="s">
        <v>246</v>
      </c>
      <c r="F13" s="5" t="s">
        <v>5</v>
      </c>
      <c r="G13" s="5" t="s">
        <v>1049</v>
      </c>
      <c r="H13" s="6" t="s">
        <v>2026</v>
      </c>
      <c r="I13" s="5" t="str">
        <f t="shared" si="0"/>
        <v>insert into ccd_cruise_legs (LEG_NAME, LEG_START_DATE, LEG_END_DATE, LEG_DESC, CRUISE_ID, VESSEL_ID, PLAT_TYPE_ID, TZ_NAME) values ('HA1008', TO_DATE('10/7/2010', 'MM/DD/YYYY'), TO_DATE('11/5/2010', 'MM/DD/YYYY'), '', (SELECT CCD_CRUISES.CRUISE_ID FROM CCD_CRUISES where cruise_name = 'HA1008'), (select vessel_id from ccd_vessels where vessel_name = 'Hi''ialakai'), (select PLAT_TYPE_ID from CCD_PLAT_TYPES where PLAT_TYPE_NAME = 'Fishery Survey Vessel (FSV)'), 'US/Hawaii');</v>
      </c>
    </row>
    <row r="14" spans="1:9" s="5" customFormat="1" x14ac:dyDescent="0.25">
      <c r="A14" t="s">
        <v>4</v>
      </c>
      <c r="B14" s="5" t="s">
        <v>10</v>
      </c>
      <c r="C14" s="6" t="s">
        <v>247</v>
      </c>
      <c r="D14" s="6" t="s">
        <v>248</v>
      </c>
      <c r="F14" s="5" t="s">
        <v>10</v>
      </c>
      <c r="G14" s="5" t="s">
        <v>1049</v>
      </c>
      <c r="H14" s="6" t="s">
        <v>2026</v>
      </c>
      <c r="I14" s="5" t="str">
        <f t="shared" si="0"/>
        <v>insert into ccd_cruise_legs (LEG_NAME, LEG_START_DATE, LEG_END_DATE, LEG_DESC, CRUISE_ID, VESSEL_ID, PLAT_TYPE_ID, TZ_NAME) values ('HI0401', TO_DATE('9/13/2004', 'MM/DD/YYYY'), TO_DATE('10/17/2004', 'MM/DD/YYYY'), '', (SELECT CCD_CRUISES.CRUISE_ID FROM CCD_CRUISES where cruise_name = 'HI0401'), (select vessel_id from ccd_vessels where vessel_name = 'Hi''ialakai'), (select PLAT_TYPE_ID from CCD_PLAT_TYPES where PLAT_TYPE_NAME = 'Fishery Survey Vessel (FSV)'), 'US/Hawaii');</v>
      </c>
    </row>
    <row r="15" spans="1:9" s="5" customFormat="1" x14ac:dyDescent="0.25">
      <c r="A15" t="s">
        <v>4</v>
      </c>
      <c r="B15" s="5" t="s">
        <v>12</v>
      </c>
      <c r="C15" s="6" t="s">
        <v>249</v>
      </c>
      <c r="D15" s="6" t="s">
        <v>250</v>
      </c>
      <c r="F15" s="5" t="s">
        <v>12</v>
      </c>
      <c r="G15" s="5" t="s">
        <v>1049</v>
      </c>
      <c r="H15" s="6" t="s">
        <v>2026</v>
      </c>
      <c r="I15" s="5" t="str">
        <f t="shared" si="0"/>
        <v>insert into ccd_cruise_legs (LEG_NAME, LEG_START_DATE, LEG_END_DATE, LEG_DESC, CRUISE_ID, VESSEL_ID, PLAT_TYPE_ID, TZ_NAME) values ('HI0602', TO_DATE('2/9/2006', 'MM/DD/YYYY'), TO_DATE('3/10/2006', 'MM/DD/YYYY'), '', (SELECT CCD_CRUISES.CRUISE_ID FROM CCD_CRUISES where cruise_name = 'HI0602'), (select vessel_id from ccd_vessels where vessel_name = 'Hi''ialakai'), (select PLAT_TYPE_ID from CCD_PLAT_TYPES where PLAT_TYPE_NAME = 'Fishery Survey Vessel (FSV)'), 'US/Hawaii');</v>
      </c>
    </row>
    <row r="16" spans="1:9" s="5" customFormat="1" x14ac:dyDescent="0.25">
      <c r="A16" t="s">
        <v>4</v>
      </c>
      <c r="B16" s="5" t="s">
        <v>13</v>
      </c>
      <c r="C16" s="6" t="s">
        <v>251</v>
      </c>
      <c r="D16" s="6" t="s">
        <v>252</v>
      </c>
      <c r="F16" s="5" t="s">
        <v>13</v>
      </c>
      <c r="G16" s="5" t="s">
        <v>1049</v>
      </c>
      <c r="H16" s="6" t="s">
        <v>2026</v>
      </c>
      <c r="I16" s="5" t="str">
        <f t="shared" si="0"/>
        <v>insert into ccd_cruise_legs (LEG_NAME, LEG_START_DATE, LEG_END_DATE, LEG_DESC, CRUISE_ID, VESSEL_ID, PLAT_TYPE_ID, TZ_NAME) values ('HI0604', TO_DATE('3/15/2006', 'MM/DD/YYYY'), TO_DATE('4/8/2006', 'MM/DD/YYYY'), '', (SELECT CCD_CRUISES.CRUISE_ID FROM CCD_CRUISES where cruise_name = 'HI0604'), (select vessel_id from ccd_vessels where vessel_name = 'Hi''ialakai'), (select PLAT_TYPE_ID from CCD_PLAT_TYPES where PLAT_TYPE_NAME = 'Fishery Survey Vessel (FSV)'), 'US/Hawaii');</v>
      </c>
    </row>
    <row r="17" spans="1:9" s="5" customFormat="1" x14ac:dyDescent="0.25">
      <c r="A17" t="s">
        <v>4</v>
      </c>
      <c r="B17" s="5" t="s">
        <v>14</v>
      </c>
      <c r="C17" s="6" t="s">
        <v>253</v>
      </c>
      <c r="D17" s="6" t="s">
        <v>254</v>
      </c>
      <c r="F17" s="5" t="s">
        <v>14</v>
      </c>
      <c r="G17" s="5" t="s">
        <v>1049</v>
      </c>
      <c r="H17" s="6" t="s">
        <v>2026</v>
      </c>
      <c r="I17" s="5" t="str">
        <f t="shared" si="0"/>
        <v>insert into ccd_cruise_legs (LEG_NAME, LEG_START_DATE, LEG_END_DATE, LEG_DESC, CRUISE_ID, VESSEL_ID, PLAT_TYPE_ID, TZ_NAME) values ('HI0609', TO_DATE('6/23/2006', 'MM/DD/YYYY'), TO_DATE('7/20/2006', 'MM/DD/YYYY'), '', (SELECT CCD_CRUISES.CRUISE_ID FROM CCD_CRUISES where cruise_name = 'HI0609'), (select vessel_id from ccd_vessels where vessel_name = 'Hi''ialakai'), (select PLAT_TYPE_ID from CCD_PLAT_TYPES where PLAT_TYPE_NAME = 'Fishery Survey Vessel (FSV)'), 'US/Hawaii');</v>
      </c>
    </row>
    <row r="18" spans="1:9" s="5" customFormat="1" x14ac:dyDescent="0.25">
      <c r="A18" t="s">
        <v>4</v>
      </c>
      <c r="B18" s="5" t="s">
        <v>15</v>
      </c>
      <c r="C18" s="6" t="s">
        <v>255</v>
      </c>
      <c r="D18" s="6" t="s">
        <v>256</v>
      </c>
      <c r="F18" s="5" t="s">
        <v>15</v>
      </c>
      <c r="G18" s="5" t="s">
        <v>1049</v>
      </c>
      <c r="H18" s="6" t="s">
        <v>2026</v>
      </c>
      <c r="I18" s="5" t="str">
        <f t="shared" si="0"/>
        <v>insert into ccd_cruise_legs (LEG_NAME, LEG_START_DATE, LEG_END_DATE, LEG_DESC, CRUISE_ID, VESSEL_ID, PLAT_TYPE_ID, TZ_NAME) values ('HI0610', TO_DATE('7/27/2006', 'MM/DD/YYYY'), TO_DATE('8/20/2006', 'MM/DD/YYYY'), '', (SELECT CCD_CRUISES.CRUISE_ID FROM CCD_CRUISES where cruise_name = 'HI0610'), (select vessel_id from ccd_vessels where vessel_name = 'Hi''ialakai'), (select PLAT_TYPE_ID from CCD_PLAT_TYPES where PLAT_TYPE_NAME = 'Fishery Survey Vessel (FSV)'), 'US/Hawaii');</v>
      </c>
    </row>
    <row r="19" spans="1:9" s="5" customFormat="1" x14ac:dyDescent="0.25">
      <c r="A19" t="s">
        <v>4</v>
      </c>
      <c r="B19" s="5" t="s">
        <v>16</v>
      </c>
      <c r="C19" s="6" t="s">
        <v>257</v>
      </c>
      <c r="D19" s="6" t="s">
        <v>258</v>
      </c>
      <c r="F19" s="5" t="s">
        <v>16</v>
      </c>
      <c r="G19" s="5" t="s">
        <v>1049</v>
      </c>
      <c r="H19" s="6" t="s">
        <v>2026</v>
      </c>
      <c r="I19" s="5" t="str">
        <f t="shared" si="0"/>
        <v>insert into ccd_cruise_legs (LEG_NAME, LEG_START_DATE, LEG_END_DATE, LEG_DESC, CRUISE_ID, VESSEL_ID, PLAT_TYPE_ID, TZ_NAME) values ('HI0611', TO_DATE('9/1/2006', 'MM/DD/YYYY'), TO_DATE('10/4/2006', 'MM/DD/YYYY'), '', (SELECT CCD_CRUISES.CRUISE_ID FROM CCD_CRUISES where cruise_name = 'HI0611'), (select vessel_id from ccd_vessels where vessel_name = 'Hi''ialakai'), (select PLAT_TYPE_ID from CCD_PLAT_TYPES where PLAT_TYPE_NAME = 'Fishery Survey Vessel (FSV)'), 'US/Hawaii');</v>
      </c>
    </row>
    <row r="20" spans="1:9" s="5" customFormat="1" x14ac:dyDescent="0.25">
      <c r="A20" t="s">
        <v>4</v>
      </c>
      <c r="B20" s="5" t="s">
        <v>17</v>
      </c>
      <c r="C20" s="7" t="s">
        <v>259</v>
      </c>
      <c r="D20" s="6" t="s">
        <v>260</v>
      </c>
      <c r="F20" s="5" t="s">
        <v>17</v>
      </c>
      <c r="G20" s="5" t="s">
        <v>1049</v>
      </c>
      <c r="H20" s="6" t="s">
        <v>2026</v>
      </c>
      <c r="I20" s="5" t="str">
        <f t="shared" si="0"/>
        <v>insert into ccd_cruise_legs (LEG_NAME, LEG_START_DATE, LEG_END_DATE, LEG_DESC, CRUISE_ID, VESSEL_ID, PLAT_TYPE_ID, TZ_NAME) values ('HI0701', TO_DATE('4/19/2007', 'MM/DD/YYYY'), TO_DATE('5/9/2007', 'MM/DD/YYYY'), '', (SELECT CCD_CRUISES.CRUISE_ID FROM CCD_CRUISES where cruise_name = 'HI0701'), (select vessel_id from ccd_vessels where vessel_name = 'Hi''ialakai'), (select PLAT_TYPE_ID from CCD_PLAT_TYPES where PLAT_TYPE_NAME = 'Fishery Survey Vessel (FSV)'), 'US/Hawaii');</v>
      </c>
    </row>
    <row r="21" spans="1:9" s="5" customFormat="1" x14ac:dyDescent="0.25">
      <c r="A21" t="s">
        <v>4</v>
      </c>
      <c r="B21" s="14" t="s">
        <v>19</v>
      </c>
      <c r="C21" s="6" t="s">
        <v>239</v>
      </c>
      <c r="D21" s="6" t="s">
        <v>240</v>
      </c>
      <c r="F21" s="5" t="s">
        <v>18</v>
      </c>
      <c r="G21" s="5" t="s">
        <v>1049</v>
      </c>
      <c r="H21" s="6" t="s">
        <v>2026</v>
      </c>
      <c r="I21" s="5" t="str">
        <f t="shared" si="0"/>
        <v>insert into ccd_cruise_legs (LEG_NAME, LEG_START_DATE, LEG_END_DATE, LEG_DESC, CRUISE_ID, VESSEL_ID, PLAT_TYPE_ID, TZ_NAME) values ('HI1001_LEGI', TO_DATE('1/21/2010', 'MM/DD/YYYY'), TO_DATE('2/14/2010', 'MM/DD/YYYY'), '', (SELECT CCD_CRUISES.CRUISE_ID FROM CCD_CRUISES where cruise_name = 'HI1001'), (select vessel_id from ccd_vessels where vessel_name = 'Hi''ialakai'), (select PLAT_TYPE_ID from CCD_PLAT_TYPES where PLAT_TYPE_NAME = 'Fishery Survey Vessel (FSV)'), 'US/Hawaii');</v>
      </c>
    </row>
    <row r="22" spans="1:9" s="5" customFormat="1" x14ac:dyDescent="0.25">
      <c r="A22" t="s">
        <v>4</v>
      </c>
      <c r="B22" s="14" t="s">
        <v>20</v>
      </c>
      <c r="C22" s="6" t="s">
        <v>241</v>
      </c>
      <c r="D22" s="6" t="s">
        <v>242</v>
      </c>
      <c r="F22" s="5" t="s">
        <v>18</v>
      </c>
      <c r="G22" s="5" t="s">
        <v>1049</v>
      </c>
      <c r="H22" s="6" t="s">
        <v>2026</v>
      </c>
      <c r="I22" s="5" t="str">
        <f t="shared" si="0"/>
        <v>insert into ccd_cruise_legs (LEG_NAME, LEG_START_DATE, LEG_END_DATE, LEG_DESC, CRUISE_ID, VESSEL_ID, PLAT_TYPE_ID, TZ_NAME) values ('HI1001_LEGII', TO_DATE('2/17/2010', 'MM/DD/YYYY'), TO_DATE('3/23/2010', 'MM/DD/YYYY'), '', (SELECT CCD_CRUISES.CRUISE_ID FROM CCD_CRUISES where cruise_name = 'HI1001'), (select vessel_id from ccd_vessels where vessel_name = 'Hi''ialakai'), (select PLAT_TYPE_ID from CCD_PLAT_TYPES where PLAT_TYPE_NAME = 'Fishery Survey Vessel (FSV)'), 'US/Hawaii');</v>
      </c>
    </row>
    <row r="23" spans="1:9" s="5" customFormat="1" x14ac:dyDescent="0.25">
      <c r="A23" t="s">
        <v>4</v>
      </c>
      <c r="B23" s="14" t="s">
        <v>21</v>
      </c>
      <c r="C23" s="6" t="s">
        <v>243</v>
      </c>
      <c r="D23" s="6" t="s">
        <v>244</v>
      </c>
      <c r="F23" s="5" t="s">
        <v>18</v>
      </c>
      <c r="G23" s="5" t="s">
        <v>1049</v>
      </c>
      <c r="H23" s="6" t="s">
        <v>2024</v>
      </c>
      <c r="I23" s="5" t="str">
        <f t="shared" si="0"/>
        <v>insert into ccd_cruise_legs (LEG_NAME, LEG_START_DATE, LEG_END_DATE, LEG_DESC, CRUISE_ID, VESSEL_ID, PLAT_TYPE_ID, TZ_NAME) values ('HI1001_LEGIII', TO_DATE('3/27/2010', 'MM/DD/YYYY'), TO_DATE('4/24/2010', 'MM/DD/YYYY'), '', (SELECT CCD_CRUISES.CRUISE_ID FROM CCD_CRUISES where cruise_name = 'HI1001'), (select vessel_id from ccd_vessels where vessel_name = 'Hi''ialakai'), (select PLAT_TYPE_ID from CCD_PLAT_TYPES where PLAT_TYPE_NAME = 'Fishery Survey Vessel (FSV)'), '-10:00');</v>
      </c>
    </row>
    <row r="24" spans="1:9" s="5" customFormat="1" x14ac:dyDescent="0.25">
      <c r="A24" t="s">
        <v>33</v>
      </c>
      <c r="B24" s="5" t="s">
        <v>31</v>
      </c>
      <c r="C24" s="6" t="s">
        <v>261</v>
      </c>
      <c r="D24" s="6" t="s">
        <v>262</v>
      </c>
      <c r="F24" s="5" t="s">
        <v>31</v>
      </c>
      <c r="G24" s="5" t="s">
        <v>1049</v>
      </c>
      <c r="H24" s="6" t="s">
        <v>2024</v>
      </c>
      <c r="I24" s="5" t="str">
        <f t="shared" si="0"/>
        <v>insert into ccd_cruise_legs (LEG_NAME, LEG_START_DATE, LEG_END_DATE, LEG_DESC, CRUISE_ID, VESSEL_ID, PLAT_TYPE_ID, TZ_NAME) values ('OES0304', TO_DATE('5/13/2003', 'MM/DD/YYYY'), TO_DATE('5/28/2003', 'MM/DD/YYYY'), '', (SELECT CCD_CRUISES.CRUISE_ID FROM CCD_CRUISES where cruise_name = 'OES0304'), (select vessel_id from ccd_vessels where vessel_name = 'Oscar Elton Sette'), (select PLAT_TYPE_ID from CCD_PLAT_TYPES where PLAT_TYPE_NAME = 'Fishery Survey Vessel (FSV)'), '-10:00');</v>
      </c>
    </row>
    <row r="25" spans="1:9" s="5" customFormat="1" x14ac:dyDescent="0.25">
      <c r="A25" t="s">
        <v>33</v>
      </c>
      <c r="B25" s="5" t="s">
        <v>34</v>
      </c>
      <c r="C25" s="6" t="s">
        <v>263</v>
      </c>
      <c r="D25" s="6" t="s">
        <v>264</v>
      </c>
      <c r="F25" s="5" t="s">
        <v>34</v>
      </c>
      <c r="G25" s="5" t="s">
        <v>1049</v>
      </c>
      <c r="H25" s="6" t="s">
        <v>2024</v>
      </c>
      <c r="I25" s="5" t="str">
        <f t="shared" si="0"/>
        <v>insert into ccd_cruise_legs (LEG_NAME, LEG_START_DATE, LEG_END_DATE, LEG_DESC, CRUISE_ID, VESSEL_ID, PLAT_TYPE_ID, TZ_NAME) values ('OES0306', TO_DATE('7/12/2003', 'MM/DD/YYYY'), TO_DATE('8/17/2003', 'MM/DD/YYYY'), '', (SELECT CCD_CRUISES.CRUISE_ID FROM CCD_CRUISES where cruise_name = 'OES0306'), (select vessel_id from ccd_vessels where vessel_name = 'Oscar Elton Sette'), (select PLAT_TYPE_ID from CCD_PLAT_TYPES where PLAT_TYPE_NAME = 'Fishery Survey Vessel (FSV)'), '-10:00');</v>
      </c>
    </row>
    <row r="26" spans="1:9" s="5" customFormat="1" x14ac:dyDescent="0.25">
      <c r="A26" t="s">
        <v>33</v>
      </c>
      <c r="B26" s="2" t="s">
        <v>36</v>
      </c>
      <c r="C26" s="6" t="s">
        <v>265</v>
      </c>
      <c r="D26" s="6" t="s">
        <v>266</v>
      </c>
      <c r="F26" s="5" t="s">
        <v>36</v>
      </c>
      <c r="G26" s="5" t="s">
        <v>1049</v>
      </c>
      <c r="H26" s="6" t="s">
        <v>2024</v>
      </c>
      <c r="I26" s="5" t="str">
        <f t="shared" si="0"/>
        <v>insert into ccd_cruise_legs (LEG_NAME, LEG_START_DATE, LEG_END_DATE, LEG_DESC, CRUISE_ID, VESSEL_ID, PLAT_TYPE_ID, TZ_NAME) values ('OES0407', TO_DATE('5/30/2004', 'MM/DD/YYYY'), TO_DATE('6/14/2004', 'MM/DD/YYYY'), '', (SELECT CCD_CRUISES.CRUISE_ID FROM CCD_CRUISES where cruise_name = 'OES0407'), (select vessel_id from ccd_vessels where vessel_name = 'Oscar Elton Sette'), (select PLAT_TYPE_ID from CCD_PLAT_TYPES where PLAT_TYPE_NAME = 'Fishery Survey Vessel (FSV)'), '-10:00');</v>
      </c>
    </row>
    <row r="27" spans="1:9" s="5" customFormat="1" x14ac:dyDescent="0.25">
      <c r="A27" t="s">
        <v>33</v>
      </c>
      <c r="B27" s="2" t="s">
        <v>38</v>
      </c>
      <c r="C27" s="6" t="s">
        <v>267</v>
      </c>
      <c r="D27" s="6" t="s">
        <v>268</v>
      </c>
      <c r="F27" s="5" t="s">
        <v>38</v>
      </c>
      <c r="G27" s="5" t="s">
        <v>1049</v>
      </c>
      <c r="H27" s="6" t="s">
        <v>2024</v>
      </c>
      <c r="I27" s="5" t="str">
        <f t="shared" si="0"/>
        <v>insert into ccd_cruise_legs (LEG_NAME, LEG_START_DATE, LEG_END_DATE, LEG_DESC, CRUISE_ID, VESSEL_ID, PLAT_TYPE_ID, TZ_NAME) values ('OES0410', TO_DATE('7/30/2004', 'MM/DD/YYYY'), TO_DATE('8/16/2004', 'MM/DD/YYYY'), '', (SELECT CCD_CRUISES.CRUISE_ID FROM CCD_CRUISES where cruise_name = 'OES0410'), (select vessel_id from ccd_vessels where vessel_name = 'Oscar Elton Sette'), (select PLAT_TYPE_ID from CCD_PLAT_TYPES where PLAT_TYPE_NAME = 'Fishery Survey Vessel (FSV)'), '-10:00');</v>
      </c>
    </row>
    <row r="28" spans="1:9" s="5" customFormat="1" x14ac:dyDescent="0.25">
      <c r="A28" t="s">
        <v>33</v>
      </c>
      <c r="B28" s="14" t="s">
        <v>269</v>
      </c>
      <c r="C28" s="6" t="s">
        <v>271</v>
      </c>
      <c r="D28" s="6" t="s">
        <v>272</v>
      </c>
      <c r="F28" s="5" t="s">
        <v>40</v>
      </c>
      <c r="G28" s="5" t="s">
        <v>1049</v>
      </c>
      <c r="H28" s="6" t="s">
        <v>2024</v>
      </c>
      <c r="I28" s="5" t="str">
        <f t="shared" si="0"/>
        <v>insert into ccd_cruise_legs (LEG_NAME, LEG_START_DATE, LEG_END_DATE, LEG_DESC, CRUISE_ID, VESSEL_ID, PLAT_TYPE_ID, TZ_NAME) values ('OES0411_LEGI', TO_DATE('8/7/2004', 'MM/DD/YYYY'), TO_DATE('9/7/2004', 'MM/DD/YYYY'), '', (SELECT CCD_CRUISES.CRUISE_ID FROM CCD_CRUISES where cruise_name = 'OES0411'), (select vessel_id from ccd_vessels where vessel_name = 'Oscar Elton Sette'), (select PLAT_TYPE_ID from CCD_PLAT_TYPES where PLAT_TYPE_NAME = 'Fishery Survey Vessel (FSV)'), '-10:00');</v>
      </c>
    </row>
    <row r="29" spans="1:9" s="5" customFormat="1" x14ac:dyDescent="0.25">
      <c r="A29" t="s">
        <v>33</v>
      </c>
      <c r="B29" s="14" t="s">
        <v>270</v>
      </c>
      <c r="C29" s="6" t="s">
        <v>273</v>
      </c>
      <c r="D29" s="6" t="s">
        <v>247</v>
      </c>
      <c r="F29" s="5" t="s">
        <v>40</v>
      </c>
      <c r="G29" s="5" t="s">
        <v>1049</v>
      </c>
      <c r="H29" s="6" t="s">
        <v>2024</v>
      </c>
      <c r="I29" s="5" t="str">
        <f t="shared" si="0"/>
        <v>insert into ccd_cruise_legs (LEG_NAME, LEG_START_DATE, LEG_END_DATE, LEG_DESC, CRUISE_ID, VESSEL_ID, PLAT_TYPE_ID, TZ_NAME) values ('OES0411_LEGII', TO_DATE('9/8/2004', 'MM/DD/YYYY'), TO_DATE('9/13/2004', 'MM/DD/YYYY'), '', (SELECT CCD_CRUISES.CRUISE_ID FROM CCD_CRUISES where cruise_name = 'OES0411'), (select vessel_id from ccd_vessels where vessel_name = 'Oscar Elton Sette'), (select PLAT_TYPE_ID from CCD_PLAT_TYPES where PLAT_TYPE_NAME = 'Fishery Survey Vessel (FSV)'), '-10:00');</v>
      </c>
    </row>
    <row r="30" spans="1:9" s="5" customFormat="1" x14ac:dyDescent="0.25">
      <c r="A30" t="s">
        <v>33</v>
      </c>
      <c r="B30" s="5" t="s">
        <v>41</v>
      </c>
      <c r="C30" s="6" t="s">
        <v>274</v>
      </c>
      <c r="D30" s="6" t="s">
        <v>275</v>
      </c>
      <c r="F30" s="5" t="s">
        <v>41</v>
      </c>
      <c r="G30" s="5" t="s">
        <v>1049</v>
      </c>
      <c r="H30" s="6" t="s">
        <v>2024</v>
      </c>
      <c r="I30" s="5" t="str">
        <f t="shared" si="0"/>
        <v>insert into ccd_cruise_legs (LEG_NAME, LEG_START_DATE, LEG_END_DATE, LEG_DESC, CRUISE_ID, VESSEL_ID, PLAT_TYPE_ID, TZ_NAME) values ('OES0504', TO_DATE('3/21/2005', 'MM/DD/YYYY'), TO_DATE('4/3/2005', 'MM/DD/YYYY'), '', (SELECT CCD_CRUISES.CRUISE_ID FROM CCD_CRUISES where cruise_name = 'OES0504'), (select vessel_id from ccd_vessels where vessel_name = 'Oscar Elton Sette'), (select PLAT_TYPE_ID from CCD_PLAT_TYPES where PLAT_TYPE_NAME = 'Fishery Survey Vessel (FSV)'), '-10:00');</v>
      </c>
    </row>
    <row r="31" spans="1:9" s="5" customFormat="1" x14ac:dyDescent="0.25">
      <c r="A31" t="s">
        <v>33</v>
      </c>
      <c r="B31" s="5" t="s">
        <v>44</v>
      </c>
      <c r="C31" s="6" t="s">
        <v>276</v>
      </c>
      <c r="D31" s="6" t="s">
        <v>277</v>
      </c>
      <c r="F31" s="5" t="s">
        <v>44</v>
      </c>
      <c r="G31" s="5" t="s">
        <v>1049</v>
      </c>
      <c r="H31" s="6" t="s">
        <v>2024</v>
      </c>
      <c r="I31" s="5" t="str">
        <f t="shared" si="0"/>
        <v>insert into ccd_cruise_legs (LEG_NAME, LEG_START_DATE, LEG_END_DATE, LEG_DESC, CRUISE_ID, VESSEL_ID, PLAT_TYPE_ID, TZ_NAME) values ('OES0506', TO_DATE('5/5/2005', 'MM/DD/YYYY'), TO_DATE('5/20/2005', 'MM/DD/YYYY'), '', (SELECT CCD_CRUISES.CRUISE_ID FROM CCD_CRUISES where cruise_name = 'OES0506'), (select vessel_id from ccd_vessels where vessel_name = 'Oscar Elton Sette'), (select PLAT_TYPE_ID from CCD_PLAT_TYPES where PLAT_TYPE_NAME = 'Fishery Survey Vessel (FSV)'), '-10:00');</v>
      </c>
    </row>
    <row r="32" spans="1:9" s="5" customFormat="1" x14ac:dyDescent="0.25">
      <c r="A32" t="s">
        <v>33</v>
      </c>
      <c r="B32" s="5" t="s">
        <v>47</v>
      </c>
      <c r="C32" s="6" t="s">
        <v>278</v>
      </c>
      <c r="D32" s="6" t="s">
        <v>279</v>
      </c>
      <c r="F32" s="5" t="s">
        <v>47</v>
      </c>
      <c r="G32" s="5" t="s">
        <v>1049</v>
      </c>
      <c r="H32" s="6" t="s">
        <v>2024</v>
      </c>
      <c r="I32" s="5" t="str">
        <f t="shared" si="0"/>
        <v>insert into ccd_cruise_legs (LEG_NAME, LEG_START_DATE, LEG_END_DATE, LEG_DESC, CRUISE_ID, VESSEL_ID, PLAT_TYPE_ID, TZ_NAME) values ('OES0509', TO_DATE('7/19/2005', 'MM/DD/YYYY'), TO_DATE('8/5/2005', 'MM/DD/YYYY'), '', (SELECT CCD_CRUISES.CRUISE_ID FROM CCD_CRUISES where cruise_name = 'OES0509'), (select vessel_id from ccd_vessels where vessel_name = 'Oscar Elton Sette'), (select PLAT_TYPE_ID from CCD_PLAT_TYPES where PLAT_TYPE_NAME = 'Fishery Survey Vessel (FSV)'), '-10:00');</v>
      </c>
    </row>
    <row r="33" spans="1:9" s="5" customFormat="1" x14ac:dyDescent="0.25">
      <c r="A33" t="s">
        <v>33</v>
      </c>
      <c r="B33" s="5" t="s">
        <v>50</v>
      </c>
      <c r="C33" s="6" t="s">
        <v>280</v>
      </c>
      <c r="D33" s="6" t="s">
        <v>281</v>
      </c>
      <c r="F33" s="5" t="s">
        <v>50</v>
      </c>
      <c r="G33" s="5" t="s">
        <v>1049</v>
      </c>
      <c r="H33" s="6" t="s">
        <v>2024</v>
      </c>
      <c r="I33" s="5" t="str">
        <f t="shared" si="0"/>
        <v>insert into ccd_cruise_legs (LEG_NAME, LEG_START_DATE, LEG_END_DATE, LEG_DESC, CRUISE_ID, VESSEL_ID, PLAT_TYPE_ID, TZ_NAME) values ('OES0512', TO_DATE('10/3/2005', 'MM/DD/YYYY'), TO_DATE('10/9/2005', 'MM/DD/YYYY'), '', (SELECT CCD_CRUISES.CRUISE_ID FROM CCD_CRUISES where cruise_name = 'OES0512'), (select vessel_id from ccd_vessels where vessel_name = 'Oscar Elton Sette'), (select PLAT_TYPE_ID from CCD_PLAT_TYPES where PLAT_TYPE_NAME = 'Fishery Survey Vessel (FSV)'), '-10:00');</v>
      </c>
    </row>
    <row r="34" spans="1:9" s="5" customFormat="1" x14ac:dyDescent="0.25">
      <c r="A34" t="s">
        <v>33</v>
      </c>
      <c r="B34" s="5" t="s">
        <v>53</v>
      </c>
      <c r="C34" s="6" t="s">
        <v>282</v>
      </c>
      <c r="D34" s="6" t="s">
        <v>283</v>
      </c>
      <c r="F34" s="5" t="s">
        <v>53</v>
      </c>
      <c r="G34" s="5" t="s">
        <v>1049</v>
      </c>
      <c r="H34" s="6" t="s">
        <v>2024</v>
      </c>
      <c r="I34" s="5" t="str">
        <f t="shared" si="0"/>
        <v>insert into ccd_cruise_legs (LEG_NAME, LEG_START_DATE, LEG_END_DATE, LEG_DESC, CRUISE_ID, VESSEL_ID, PLAT_TYPE_ID, TZ_NAME) values ('OES0604', TO_DATE('4/6/2006', 'MM/DD/YYYY'), TO_DATE('4/17/2006', 'MM/DD/YYYY'), '', (SELECT CCD_CRUISES.CRUISE_ID FROM CCD_CRUISES where cruise_name = 'OES0604'), (select vessel_id from ccd_vessels where vessel_name = 'Oscar Elton Sette'), (select PLAT_TYPE_ID from CCD_PLAT_TYPES where PLAT_TYPE_NAME = 'Fishery Survey Vessel (FSV)'), '-10:00');</v>
      </c>
    </row>
    <row r="35" spans="1:9" s="5" customFormat="1" x14ac:dyDescent="0.25">
      <c r="A35" t="s">
        <v>33</v>
      </c>
      <c r="B35" s="5" t="s">
        <v>56</v>
      </c>
      <c r="C35" s="6" t="s">
        <v>284</v>
      </c>
      <c r="D35" s="6" t="s">
        <v>285</v>
      </c>
      <c r="F35" s="5" t="s">
        <v>56</v>
      </c>
      <c r="G35" s="5" t="s">
        <v>1049</v>
      </c>
      <c r="H35" s="6" t="s">
        <v>2026</v>
      </c>
      <c r="I35" s="5" t="str">
        <f t="shared" si="0"/>
        <v>insert into ccd_cruise_legs (LEG_NAME, LEG_START_DATE, LEG_END_DATE, LEG_DESC, CRUISE_ID, VESSEL_ID, PLAT_TYPE_ID, TZ_NAME) values ('OES0606', TO_DATE('5/8/2006', 'MM/DD/YYYY'), TO_DATE('5/23/2006', 'MM/DD/YYYY'), '', (SELECT CCD_CRUISES.CRUISE_ID FROM CCD_CRUISES where cruise_name = 'OES0606'), (select vessel_id from ccd_vessels where vessel_name = 'Oscar Elton Sette'), (select PLAT_TYPE_ID from CCD_PLAT_TYPES where PLAT_TYPE_NAME = 'Fishery Survey Vessel (FSV)'), 'US/Hawaii');</v>
      </c>
    </row>
    <row r="36" spans="1:9" s="5" customFormat="1" x14ac:dyDescent="0.25">
      <c r="A36" t="s">
        <v>33</v>
      </c>
      <c r="B36" s="5" t="s">
        <v>59</v>
      </c>
      <c r="C36" s="6" t="s">
        <v>286</v>
      </c>
      <c r="D36" s="6" t="s">
        <v>287</v>
      </c>
      <c r="F36" s="5" t="s">
        <v>59</v>
      </c>
      <c r="G36" s="5" t="s">
        <v>1049</v>
      </c>
      <c r="H36" s="6" t="s">
        <v>2026</v>
      </c>
      <c r="I36" s="5" t="str">
        <f t="shared" si="0"/>
        <v>insert into ccd_cruise_legs (LEG_NAME, LEG_START_DATE, LEG_END_DATE, LEG_DESC, CRUISE_ID, VESSEL_ID, PLAT_TYPE_ID, TZ_NAME) values ('OES0607', TO_DATE('6/5/2006', 'MM/DD/YYYY'), TO_DATE('7/3/2006', 'MM/DD/YYYY'), '', (SELECT CCD_CRUISES.CRUISE_ID FROM CCD_CRUISES where cruise_name = 'OES0607'), (select vessel_id from ccd_vessels where vessel_name = 'Oscar Elton Sette'), (select PLAT_TYPE_ID from CCD_PLAT_TYPES where PLAT_TYPE_NAME = 'Fishery Survey Vessel (FSV)'), 'US/Hawaii');</v>
      </c>
    </row>
    <row r="37" spans="1:9" s="5" customFormat="1" x14ac:dyDescent="0.25">
      <c r="A37" t="s">
        <v>33</v>
      </c>
      <c r="B37" s="5" t="s">
        <v>62</v>
      </c>
      <c r="C37" s="6" t="s">
        <v>288</v>
      </c>
      <c r="D37" s="6" t="s">
        <v>289</v>
      </c>
      <c r="F37" s="5" t="s">
        <v>62</v>
      </c>
      <c r="G37" s="5" t="s">
        <v>1049</v>
      </c>
      <c r="H37" s="6" t="s">
        <v>2026</v>
      </c>
      <c r="I37" s="5" t="str">
        <f t="shared" si="0"/>
        <v>insert into ccd_cruise_legs (LEG_NAME, LEG_START_DATE, LEG_END_DATE, LEG_DESC, CRUISE_ID, VESSEL_ID, PLAT_TYPE_ID, TZ_NAME) values ('OES0608', TO_DATE('7/17/2006', 'MM/DD/YYYY'), TO_DATE('8/3/2006', 'MM/DD/YYYY'), '', (SELECT CCD_CRUISES.CRUISE_ID FROM CCD_CRUISES where cruise_name = 'OES0608'), (select vessel_id from ccd_vessels where vessel_name = 'Oscar Elton Sette'), (select PLAT_TYPE_ID from CCD_PLAT_TYPES where PLAT_TYPE_NAME = 'Fishery Survey Vessel (FSV)'), 'US/Hawaii');</v>
      </c>
    </row>
    <row r="38" spans="1:9" s="5" customFormat="1" x14ac:dyDescent="0.25">
      <c r="A38" t="s">
        <v>33</v>
      </c>
      <c r="B38" s="5" t="s">
        <v>65</v>
      </c>
      <c r="C38" s="6" t="s">
        <v>290</v>
      </c>
      <c r="D38" s="6" t="s">
        <v>291</v>
      </c>
      <c r="F38" s="5" t="s">
        <v>65</v>
      </c>
      <c r="G38" s="5" t="s">
        <v>1049</v>
      </c>
      <c r="H38" s="6" t="s">
        <v>2026</v>
      </c>
      <c r="I38" s="5" t="str">
        <f t="shared" si="0"/>
        <v>insert into ccd_cruise_legs (LEG_NAME, LEG_START_DATE, LEG_END_DATE, LEG_DESC, CRUISE_ID, VESSEL_ID, PLAT_TYPE_ID, TZ_NAME) values ('OES0706', TO_DATE('7/18/2007', 'MM/DD/YYYY'), TO_DATE('8/14/2007', 'MM/DD/YYYY'), '', (SELECT CCD_CRUISES.CRUISE_ID FROM CCD_CRUISES where cruise_name = 'OES0706'), (select vessel_id from ccd_vessels where vessel_name = 'Oscar Elton Sette'), (select PLAT_TYPE_ID from CCD_PLAT_TYPES where PLAT_TYPE_NAME = 'Fishery Survey Vessel (FSV)'), 'US/Hawaii');</v>
      </c>
    </row>
    <row r="39" spans="1:9" s="5" customFormat="1" x14ac:dyDescent="0.25">
      <c r="A39" t="s">
        <v>33</v>
      </c>
      <c r="B39" s="2" t="s">
        <v>69</v>
      </c>
      <c r="C39" s="6" t="s">
        <v>292</v>
      </c>
      <c r="D39" s="6" t="s">
        <v>293</v>
      </c>
      <c r="F39" s="5" t="s">
        <v>68</v>
      </c>
      <c r="G39" s="5" t="s">
        <v>1049</v>
      </c>
      <c r="H39" s="6" t="s">
        <v>2026</v>
      </c>
      <c r="I39" s="5" t="str">
        <f t="shared" si="0"/>
        <v>insert into ccd_cruise_legs (LEG_NAME, LEG_START_DATE, LEG_END_DATE, LEG_DESC, CRUISE_ID, VESSEL_ID, PLAT_TYPE_ID, TZ_NAME) values ('OES0908_LEGI', TO_DATE('9/1/2009', 'MM/DD/YYYY'), TO_DATE('9/30/2009', 'MM/DD/YYYY'), '', (SELECT CCD_CRUISES.CRUISE_ID FROM CCD_CRUISES where cruise_name = 'OES0908'), (select vessel_id from ccd_vessels where vessel_name = 'Oscar Elton Sette'), (select PLAT_TYPE_ID from CCD_PLAT_TYPES where PLAT_TYPE_NAME = 'Fishery Survey Vessel (FSV)'), 'US/Hawaii');</v>
      </c>
    </row>
    <row r="40" spans="1:9" s="5" customFormat="1" x14ac:dyDescent="0.25">
      <c r="A40" t="s">
        <v>33</v>
      </c>
      <c r="B40" s="2" t="s">
        <v>70</v>
      </c>
      <c r="C40" s="6" t="s">
        <v>294</v>
      </c>
      <c r="D40" s="6" t="s">
        <v>295</v>
      </c>
      <c r="F40" s="5" t="s">
        <v>68</v>
      </c>
      <c r="G40" s="5" t="s">
        <v>1049</v>
      </c>
      <c r="H40" s="6" t="s">
        <v>2026</v>
      </c>
      <c r="I40" s="5" t="str">
        <f t="shared" si="0"/>
        <v>insert into ccd_cruise_legs (LEG_NAME, LEG_START_DATE, LEG_END_DATE, LEG_DESC, CRUISE_ID, VESSEL_ID, PLAT_TYPE_ID, TZ_NAME) values ('OES0908_LEGII', TO_DATE('10/6/2009', 'MM/DD/YYYY'), TO_DATE('10/30/2009', 'MM/DD/YYYY'), '', (SELECT CCD_CRUISES.CRUISE_ID FROM CCD_CRUISES where cruise_name = 'OES0908'), (select vessel_id from ccd_vessels where vessel_name = 'Oscar Elton Sette'), (select PLAT_TYPE_ID from CCD_PLAT_TYPES where PLAT_TYPE_NAME = 'Fishery Survey Vessel (FSV)'), 'US/Hawaii');</v>
      </c>
    </row>
    <row r="41" spans="1:9" s="5" customFormat="1" x14ac:dyDescent="0.25">
      <c r="A41" t="s">
        <v>79</v>
      </c>
      <c r="B41" s="5" t="s">
        <v>80</v>
      </c>
      <c r="C41" s="6" t="s">
        <v>310</v>
      </c>
      <c r="D41" s="6" t="s">
        <v>311</v>
      </c>
      <c r="F41" s="5" t="s">
        <v>80</v>
      </c>
      <c r="G41" s="5" t="s">
        <v>1049</v>
      </c>
      <c r="H41" s="6" t="s">
        <v>2026</v>
      </c>
      <c r="I41" s="5" t="str">
        <f t="shared" si="0"/>
        <v>insert into ccd_cruise_legs (LEG_NAME, LEG_START_DATE, LEG_END_DATE, LEG_DESC, CRUISE_ID, VESSEL_ID, PLAT_TYPE_ID, TZ_NAME) values ('TC0009', TO_DATE('7/19/2000', 'MM/DD/YYYY'), TO_DATE('8/4/2000', 'MM/DD/YYYY'), '', (SELECT CCD_CRUISES.CRUISE_ID FROM CCD_CRUISES where cruise_name = 'TC0009'), (select vessel_id from ccd_vessels where vessel_name = 'Townsend Cromwell'), (select PLAT_TYPE_ID from CCD_PLAT_TYPES where PLAT_TYPE_NAME = 'Fishery Survey Vessel (FSV)'), 'US/Hawaii');</v>
      </c>
    </row>
    <row r="42" spans="1:9" s="5" customFormat="1" x14ac:dyDescent="0.25">
      <c r="A42" t="s">
        <v>79</v>
      </c>
      <c r="B42" s="5" t="s">
        <v>82</v>
      </c>
      <c r="C42" s="6" t="s">
        <v>312</v>
      </c>
      <c r="D42" s="6" t="s">
        <v>313</v>
      </c>
      <c r="F42" s="5" t="s">
        <v>82</v>
      </c>
      <c r="G42" s="5" t="s">
        <v>1049</v>
      </c>
      <c r="H42" s="6" t="s">
        <v>2026</v>
      </c>
      <c r="I42" s="5" t="str">
        <f t="shared" si="0"/>
        <v>insert into ccd_cruise_legs (LEG_NAME, LEG_START_DATE, LEG_END_DATE, LEG_DESC, CRUISE_ID, VESSEL_ID, PLAT_TYPE_ID, TZ_NAME) values ('TC0011', TO_DATE('9/8/2000', 'MM/DD/YYYY'), TO_DATE('10/6/2000', 'MM/DD/YYYY'), '', (SELECT CCD_CRUISES.CRUISE_ID FROM CCD_CRUISES where cruise_name = 'TC0011'), (select vessel_id from ccd_vessels where vessel_name = 'Townsend Cromwell'), (select PLAT_TYPE_ID from CCD_PLAT_TYPES where PLAT_TYPE_NAME = 'Fishery Survey Vessel (FSV)'), 'US/Hawaii');</v>
      </c>
    </row>
    <row r="43" spans="1:9" s="5" customFormat="1" x14ac:dyDescent="0.25">
      <c r="A43" t="s">
        <v>79</v>
      </c>
      <c r="B43" s="5" t="s">
        <v>84</v>
      </c>
      <c r="C43" s="6" t="s">
        <v>314</v>
      </c>
      <c r="D43" s="6" t="s">
        <v>315</v>
      </c>
      <c r="F43" s="5" t="s">
        <v>84</v>
      </c>
      <c r="G43" s="5" t="s">
        <v>1049</v>
      </c>
      <c r="H43" s="6" t="s">
        <v>2026</v>
      </c>
      <c r="I43" s="5" t="str">
        <f t="shared" si="0"/>
        <v>insert into ccd_cruise_legs (LEG_NAME, LEG_START_DATE, LEG_END_DATE, LEG_DESC, CRUISE_ID, VESSEL_ID, PLAT_TYPE_ID, TZ_NAME) values ('TC0012', TO_DATE('10/9/2000', 'MM/DD/YYYY'), TO_DATE('11/5/2000', 'MM/DD/YYYY'), '', (SELECT CCD_CRUISES.CRUISE_ID FROM CCD_CRUISES where cruise_name = 'TC0012'), (select vessel_id from ccd_vessels where vessel_name = 'Townsend Cromwell'), (select PLAT_TYPE_ID from CCD_PLAT_TYPES where PLAT_TYPE_NAME = 'Fishery Survey Vessel (FSV)'), 'US/Hawaii');</v>
      </c>
    </row>
    <row r="44" spans="1:9" s="5" customFormat="1" x14ac:dyDescent="0.25">
      <c r="A44" t="s">
        <v>79</v>
      </c>
      <c r="B44" s="5" t="s">
        <v>86</v>
      </c>
      <c r="C44" s="6" t="s">
        <v>316</v>
      </c>
      <c r="D44" s="6" t="s">
        <v>317</v>
      </c>
      <c r="F44" s="5" t="s">
        <v>86</v>
      </c>
      <c r="G44" s="5" t="s">
        <v>1049</v>
      </c>
      <c r="H44" s="6" t="s">
        <v>2026</v>
      </c>
      <c r="I44" s="5" t="str">
        <f t="shared" si="0"/>
        <v>insert into ccd_cruise_legs (LEG_NAME, LEG_START_DATE, LEG_END_DATE, LEG_DESC, CRUISE_ID, VESSEL_ID, PLAT_TYPE_ID, TZ_NAME) values ('TC0108', TO_DATE('7/16/2001', 'MM/DD/YYYY'), TO_DATE('8/2/2001', 'MM/DD/YYYY'), '', (SELECT CCD_CRUISES.CRUISE_ID FROM CCD_CRUISES where cruise_name = 'TC0108'), (select vessel_id from ccd_vessels where vessel_name = 'Townsend Cromwell'), (select PLAT_TYPE_ID from CCD_PLAT_TYPES where PLAT_TYPE_NAME = 'Fishery Survey Vessel (FSV)'), 'US/Hawaii');</v>
      </c>
    </row>
    <row r="45" spans="1:9" s="5" customFormat="1" x14ac:dyDescent="0.25">
      <c r="A45" t="s">
        <v>79</v>
      </c>
      <c r="B45" s="2" t="s">
        <v>318</v>
      </c>
      <c r="C45" s="6" t="s">
        <v>320</v>
      </c>
      <c r="D45" s="6" t="s">
        <v>321</v>
      </c>
      <c r="F45" s="5" t="s">
        <v>88</v>
      </c>
      <c r="G45" s="5" t="s">
        <v>1049</v>
      </c>
      <c r="H45" s="6" t="s">
        <v>2026</v>
      </c>
      <c r="I45" s="5" t="str">
        <f t="shared" si="0"/>
        <v>insert into ccd_cruise_legs (LEG_NAME, LEG_START_DATE, LEG_END_DATE, LEG_DESC, CRUISE_ID, VESSEL_ID, PLAT_TYPE_ID, TZ_NAME) values ('TC0109_LEGI', TO_DATE('8/7/2001', 'MM/DD/YYYY'), TO_DATE('8/11/2001', 'MM/DD/YYYY'), '', (SELECT CCD_CRUISES.CRUISE_ID FROM CCD_CRUISES where cruise_name = 'TC0109'), (select vessel_id from ccd_vessels where vessel_name = 'Townsend Cromwell'), (select PLAT_TYPE_ID from CCD_PLAT_TYPES where PLAT_TYPE_NAME = 'Fishery Survey Vessel (FSV)'), 'US/Hawaii');</v>
      </c>
    </row>
    <row r="46" spans="1:9" s="5" customFormat="1" x14ac:dyDescent="0.25">
      <c r="A46" t="s">
        <v>79</v>
      </c>
      <c r="B46" s="2" t="s">
        <v>319</v>
      </c>
      <c r="C46" s="6" t="s">
        <v>322</v>
      </c>
      <c r="D46" s="6" t="s">
        <v>323</v>
      </c>
      <c r="F46" s="5" t="s">
        <v>88</v>
      </c>
      <c r="G46" s="5" t="s">
        <v>1049</v>
      </c>
      <c r="H46" s="6" t="s">
        <v>2026</v>
      </c>
      <c r="I46" s="5" t="str">
        <f t="shared" si="0"/>
        <v>insert into ccd_cruise_legs (LEG_NAME, LEG_START_DATE, LEG_END_DATE, LEG_DESC, CRUISE_ID, VESSEL_ID, PLAT_TYPE_ID, TZ_NAME) values ('TC0109_LEGII', TO_DATE('8/12/2001', 'MM/DD/YYYY'), TO_DATE('8/27/2001', 'MM/DD/YYYY'), '', (SELECT CCD_CRUISES.CRUISE_ID FROM CCD_CRUISES where cruise_name = 'TC0109'), (select vessel_id from ccd_vessels where vessel_name = 'Townsend Cromwell'), (select PLAT_TYPE_ID from CCD_PLAT_TYPES where PLAT_TYPE_NAME = 'Fishery Survey Vessel (FSV)'), 'US/Hawaii');</v>
      </c>
    </row>
    <row r="47" spans="1:9" s="5" customFormat="1" x14ac:dyDescent="0.25">
      <c r="A47" t="s">
        <v>79</v>
      </c>
      <c r="B47" s="2" t="s">
        <v>90</v>
      </c>
      <c r="C47" s="6" t="s">
        <v>324</v>
      </c>
      <c r="D47" s="6" t="s">
        <v>325</v>
      </c>
      <c r="F47" s="5" t="s">
        <v>90</v>
      </c>
      <c r="G47" s="5" t="s">
        <v>1049</v>
      </c>
      <c r="H47" s="6" t="s">
        <v>2026</v>
      </c>
      <c r="I47" s="5" t="str">
        <f t="shared" si="0"/>
        <v>insert into ccd_cruise_legs (LEG_NAME, LEG_START_DATE, LEG_END_DATE, LEG_DESC, CRUISE_ID, VESSEL_ID, PLAT_TYPE_ID, TZ_NAME) values ('TC0110', TO_DATE('9/10/2001', 'MM/DD/YYYY'), TO_DATE('10/1/2001', 'MM/DD/YYYY'), '', (SELECT CCD_CRUISES.CRUISE_ID FROM CCD_CRUISES where cruise_name = 'TC0110'), (select vessel_id from ccd_vessels where vessel_name = 'Townsend Cromwell'), (select PLAT_TYPE_ID from CCD_PLAT_TYPES where PLAT_TYPE_NAME = 'Fishery Survey Vessel (FSV)'), 'US/Hawaii');</v>
      </c>
    </row>
    <row r="48" spans="1:9" s="5" customFormat="1" x14ac:dyDescent="0.25">
      <c r="A48" t="s">
        <v>79</v>
      </c>
      <c r="B48" s="5" t="s">
        <v>92</v>
      </c>
      <c r="C48" s="6" t="s">
        <v>326</v>
      </c>
      <c r="D48" s="6" t="s">
        <v>327</v>
      </c>
      <c r="F48" s="5" t="s">
        <v>92</v>
      </c>
      <c r="G48" s="5" t="s">
        <v>1049</v>
      </c>
      <c r="H48" s="6" t="s">
        <v>2026</v>
      </c>
      <c r="I48" s="5" t="str">
        <f t="shared" si="0"/>
        <v>insert into ccd_cruise_legs (LEG_NAME, LEG_START_DATE, LEG_END_DATE, LEG_DESC, CRUISE_ID, VESSEL_ID, PLAT_TYPE_ID, TZ_NAME) values ('TC0111', TO_DATE('10/22/2001', 'MM/DD/YYYY'), TO_DATE('11/20/2001', 'MM/DD/YYYY'), '', (SELECT CCD_CRUISES.CRUISE_ID FROM CCD_CRUISES where cruise_name = 'TC0111'), (select vessel_id from ccd_vessels where vessel_name = 'Townsend Cromwell'), (select PLAT_TYPE_ID from CCD_PLAT_TYPES where PLAT_TYPE_NAME = 'Fishery Survey Vessel (FSV)'), 'US/Hawaii');</v>
      </c>
    </row>
    <row r="49" spans="1:9" s="5" customFormat="1" x14ac:dyDescent="0.25">
      <c r="A49" t="s">
        <v>79</v>
      </c>
      <c r="B49" s="5" t="s">
        <v>336</v>
      </c>
      <c r="C49" s="6" t="s">
        <v>328</v>
      </c>
      <c r="D49" s="6" t="s">
        <v>329</v>
      </c>
      <c r="F49" s="5" t="s">
        <v>94</v>
      </c>
      <c r="G49" s="5" t="s">
        <v>1049</v>
      </c>
      <c r="H49" s="6" t="s">
        <v>2026</v>
      </c>
      <c r="I49" s="5" t="str">
        <f t="shared" si="0"/>
        <v>insert into ccd_cruise_legs (LEG_NAME, LEG_START_DATE, LEG_END_DATE, LEG_DESC, CRUISE_ID, VESSEL_ID, PLAT_TYPE_ID, TZ_NAME) values ('TC0201_LEGI', TO_DATE('1/21/2002', 'MM/DD/YYYY'), TO_DATE('3/25/2002', 'MM/DD/YYYY'), '', (SELECT CCD_CRUISES.CRUISE_ID FROM CCD_CRUISES where cruise_name = 'TC0201'), (select vessel_id from ccd_vessels where vessel_name = 'Townsend Cromwell'), (select PLAT_TYPE_ID from CCD_PLAT_TYPES where PLAT_TYPE_NAME = 'Fishery Survey Vessel (FSV)'), 'US/Hawaii');</v>
      </c>
    </row>
    <row r="50" spans="1:9" s="5" customFormat="1" x14ac:dyDescent="0.25">
      <c r="A50" t="s">
        <v>79</v>
      </c>
      <c r="B50" s="5" t="s">
        <v>95</v>
      </c>
      <c r="C50" s="6" t="s">
        <v>328</v>
      </c>
      <c r="D50" s="6" t="s">
        <v>329</v>
      </c>
      <c r="F50" s="5" t="s">
        <v>94</v>
      </c>
      <c r="G50" s="5" t="s">
        <v>1049</v>
      </c>
      <c r="H50" s="6" t="s">
        <v>2026</v>
      </c>
      <c r="I50" s="5" t="str">
        <f t="shared" si="0"/>
        <v>insert into ccd_cruise_legs (LEG_NAME, LEG_START_DATE, LEG_END_DATE, LEG_DESC, CRUISE_ID, VESSEL_ID, PLAT_TYPE_ID, TZ_NAME) values ('TC0201_LEGII', TO_DATE('1/21/2002', 'MM/DD/YYYY'), TO_DATE('3/25/2002', 'MM/DD/YYYY'), '', (SELECT CCD_CRUISES.CRUISE_ID FROM CCD_CRUISES where cruise_name = 'TC0201'), (select vessel_id from ccd_vessels where vessel_name = 'Townsend Cromwell'), (select PLAT_TYPE_ID from CCD_PLAT_TYPES where PLAT_TYPE_NAME = 'Fishery Survey Vessel (FSV)'), 'US/Hawaii');</v>
      </c>
    </row>
    <row r="51" spans="1:9" s="5" customFormat="1" x14ac:dyDescent="0.25">
      <c r="A51" t="s">
        <v>79</v>
      </c>
      <c r="B51" s="5" t="s">
        <v>96</v>
      </c>
      <c r="C51" s="6" t="s">
        <v>330</v>
      </c>
      <c r="D51" s="6" t="s">
        <v>331</v>
      </c>
      <c r="F51" s="5" t="s">
        <v>96</v>
      </c>
      <c r="G51" s="5" t="s">
        <v>1049</v>
      </c>
      <c r="H51" s="6" t="s">
        <v>2026</v>
      </c>
      <c r="I51" s="5" t="str">
        <f t="shared" si="0"/>
        <v>insert into ccd_cruise_legs (LEG_NAME, LEG_START_DATE, LEG_END_DATE, LEG_DESC, CRUISE_ID, VESSEL_ID, PLAT_TYPE_ID, TZ_NAME) values ('TC0207', TO_DATE('9/8/2002', 'MM/DD/YYYY'), TO_DATE('10/7/2002', 'MM/DD/YYYY'), '', (SELECT CCD_CRUISES.CRUISE_ID FROM CCD_CRUISES where cruise_name = 'TC0207'), (select vessel_id from ccd_vessels where vessel_name = 'Townsend Cromwell'), (select PLAT_TYPE_ID from CCD_PLAT_TYPES where PLAT_TYPE_NAME = 'Fishery Survey Vessel (FSV)'), 'US/Hawaii');</v>
      </c>
    </row>
    <row r="52" spans="1:9" s="5" customFormat="1" x14ac:dyDescent="0.25">
      <c r="A52" t="s">
        <v>79</v>
      </c>
      <c r="B52" s="5" t="s">
        <v>98</v>
      </c>
      <c r="C52" s="6" t="s">
        <v>296</v>
      </c>
      <c r="D52" s="6" t="s">
        <v>297</v>
      </c>
      <c r="F52" s="5" t="s">
        <v>98</v>
      </c>
      <c r="G52" s="5" t="s">
        <v>1049</v>
      </c>
      <c r="H52" s="6" t="s">
        <v>2026</v>
      </c>
      <c r="I52" s="5" t="str">
        <f t="shared" si="0"/>
        <v>insert into ccd_cruise_legs (LEG_NAME, LEG_START_DATE, LEG_END_DATE, LEG_DESC, CRUISE_ID, VESSEL_ID, PLAT_TYPE_ID, TZ_NAME) values ('TC9905', TO_DATE('4/26/1999', 'MM/DD/YYYY'), TO_DATE('5/9/1999', 'MM/DD/YYYY'), '', (SELECT CCD_CRUISES.CRUISE_ID FROM CCD_CRUISES where cruise_name = 'TC9905'), (select vessel_id from ccd_vessels where vessel_name = 'Townsend Cromwell'), (select PLAT_TYPE_ID from CCD_PLAT_TYPES where PLAT_TYPE_NAME = 'Fishery Survey Vessel (FSV)'), 'US/Hawaii');</v>
      </c>
    </row>
    <row r="53" spans="1:9" s="5" customFormat="1" x14ac:dyDescent="0.25">
      <c r="A53" t="s">
        <v>79</v>
      </c>
      <c r="B53" s="5" t="s">
        <v>100</v>
      </c>
      <c r="C53" s="6" t="s">
        <v>298</v>
      </c>
      <c r="D53" s="6" t="s">
        <v>299</v>
      </c>
      <c r="F53" s="5" t="s">
        <v>100</v>
      </c>
      <c r="G53" s="5" t="s">
        <v>1049</v>
      </c>
      <c r="H53" s="6" t="s">
        <v>2026</v>
      </c>
      <c r="I53" s="5" t="str">
        <f t="shared" si="0"/>
        <v>insert into ccd_cruise_legs (LEG_NAME, LEG_START_DATE, LEG_END_DATE, LEG_DESC, CRUISE_ID, VESSEL_ID, PLAT_TYPE_ID, TZ_NAME) values ('TC9906', TO_DATE('5/15/1999', 'MM/DD/YYYY'), TO_DATE('5/31/1999', 'MM/DD/YYYY'), '', (SELECT CCD_CRUISES.CRUISE_ID FROM CCD_CRUISES where cruise_name = 'TC9906'), (select vessel_id from ccd_vessels where vessel_name = 'Townsend Cromwell'), (select PLAT_TYPE_ID from CCD_PLAT_TYPES where PLAT_TYPE_NAME = 'Fishery Survey Vessel (FSV)'), 'US/Hawaii');</v>
      </c>
    </row>
    <row r="54" spans="1:9" s="5" customFormat="1" x14ac:dyDescent="0.25">
      <c r="A54" t="s">
        <v>79</v>
      </c>
      <c r="B54" s="5" t="s">
        <v>102</v>
      </c>
      <c r="C54" s="6" t="s">
        <v>300</v>
      </c>
      <c r="D54" s="6" t="s">
        <v>301</v>
      </c>
      <c r="F54" s="5" t="s">
        <v>102</v>
      </c>
      <c r="G54" s="5" t="s">
        <v>1049</v>
      </c>
      <c r="H54" s="6" t="s">
        <v>2026</v>
      </c>
      <c r="I54" s="5" t="str">
        <f t="shared" si="0"/>
        <v>insert into ccd_cruise_legs (LEG_NAME, LEG_START_DATE, LEG_END_DATE, LEG_DESC, CRUISE_ID, VESSEL_ID, PLAT_TYPE_ID, TZ_NAME) values ('TC9908', TO_DATE('7/15/1999', 'MM/DD/YYYY'), TO_DATE('8/2/1999', 'MM/DD/YYYY'), '', (SELECT CCD_CRUISES.CRUISE_ID FROM CCD_CRUISES where cruise_name = 'TC9908'), (select vessel_id from ccd_vessels where vessel_name = 'Townsend Cromwell'), (select PLAT_TYPE_ID from CCD_PLAT_TYPES where PLAT_TYPE_NAME = 'Fishery Survey Vessel (FSV)'), 'US/Hawaii');</v>
      </c>
    </row>
    <row r="55" spans="1:9" s="5" customFormat="1" x14ac:dyDescent="0.25">
      <c r="A55" t="s">
        <v>79</v>
      </c>
      <c r="B55" s="2" t="s">
        <v>302</v>
      </c>
      <c r="C55" s="6" t="s">
        <v>304</v>
      </c>
      <c r="D55" s="6" t="s">
        <v>305</v>
      </c>
      <c r="F55" s="5" t="s">
        <v>104</v>
      </c>
      <c r="G55" s="5" t="s">
        <v>1049</v>
      </c>
      <c r="H55" s="6" t="s">
        <v>2026</v>
      </c>
      <c r="I55" s="5" t="str">
        <f t="shared" si="0"/>
        <v>insert into ccd_cruise_legs (LEG_NAME, LEG_START_DATE, LEG_END_DATE, LEG_DESC, CRUISE_ID, VESSEL_ID, PLAT_TYPE_ID, TZ_NAME) values ('TC9909_LEGI', TO_DATE('8/13/1999', 'MM/DD/YYYY'), TO_DATE('8/29/1999', 'MM/DD/YYYY'), '', (SELECT CCD_CRUISES.CRUISE_ID FROM CCD_CRUISES where cruise_name = 'TC9909'), (select vessel_id from ccd_vessels where vessel_name = 'Townsend Cromwell'), (select PLAT_TYPE_ID from CCD_PLAT_TYPES where PLAT_TYPE_NAME = 'Fishery Survey Vessel (FSV)'), 'US/Hawaii');</v>
      </c>
    </row>
    <row r="56" spans="1:9" s="5" customFormat="1" x14ac:dyDescent="0.25">
      <c r="A56" t="s">
        <v>79</v>
      </c>
      <c r="B56" s="2" t="s">
        <v>303</v>
      </c>
      <c r="C56" s="6" t="s">
        <v>306</v>
      </c>
      <c r="D56" s="6" t="s">
        <v>307</v>
      </c>
      <c r="F56" s="5" t="s">
        <v>104</v>
      </c>
      <c r="G56" s="5" t="s">
        <v>1049</v>
      </c>
      <c r="H56" s="6" t="s">
        <v>2026</v>
      </c>
      <c r="I56" s="5" t="str">
        <f t="shared" si="0"/>
        <v>insert into ccd_cruise_legs (LEG_NAME, LEG_START_DATE, LEG_END_DATE, LEG_DESC, CRUISE_ID, VESSEL_ID, PLAT_TYPE_ID, TZ_NAME) values ('TC9909_LEGII', TO_DATE('8/30/1999', 'MM/DD/YYYY'), TO_DATE('9/7/1999', 'MM/DD/YYYY'), '', (SELECT CCD_CRUISES.CRUISE_ID FROM CCD_CRUISES where cruise_name = 'TC9909'), (select vessel_id from ccd_vessels where vessel_name = 'Townsend Cromwell'), (select PLAT_TYPE_ID from CCD_PLAT_TYPES where PLAT_TYPE_NAME = 'Fishery Survey Vessel (FSV)'), 'US/Hawaii');</v>
      </c>
    </row>
    <row r="57" spans="1:9" s="5" customFormat="1" x14ac:dyDescent="0.25">
      <c r="A57" t="s">
        <v>79</v>
      </c>
      <c r="B57" s="5" t="s">
        <v>105</v>
      </c>
      <c r="C57" s="6" t="s">
        <v>308</v>
      </c>
      <c r="D57" s="6" t="s">
        <v>309</v>
      </c>
      <c r="F57" s="5" t="s">
        <v>105</v>
      </c>
      <c r="G57" s="5" t="s">
        <v>1049</v>
      </c>
      <c r="H57" s="6" t="s">
        <v>2026</v>
      </c>
      <c r="I57" s="5" t="str">
        <f t="shared" si="0"/>
        <v>insert into ccd_cruise_legs (LEG_NAME, LEG_START_DATE, LEG_END_DATE, LEG_DESC, CRUISE_ID, VESSEL_ID, PLAT_TYPE_ID, TZ_NAME) values ('TC9910', TO_DATE('10/6/1999', 'MM/DD/YYYY'), TO_DATE('11/4/1999', 'MM/DD/YYYY'), '', (SELECT CCD_CRUISES.CRUISE_ID FROM CCD_CRUISES where cruise_name = 'TC9910'), (select vessel_id from ccd_vessels where vessel_name = 'Townsend Cromwell'), (select PLAT_TYPE_ID from CCD_PLAT_TYPES where PLAT_TYPE_NAME = 'Fishery Survey Vessel (FSV)'), 'US/Hawaii');</v>
      </c>
    </row>
    <row r="58" spans="1:9" s="5" customFormat="1" x14ac:dyDescent="0.25">
      <c r="A58" t="s">
        <v>79</v>
      </c>
      <c r="B58" s="5" t="s">
        <v>77</v>
      </c>
      <c r="C58" s="6" t="s">
        <v>338</v>
      </c>
      <c r="D58" s="6" t="s">
        <v>339</v>
      </c>
      <c r="E58" s="5" t="s">
        <v>337</v>
      </c>
      <c r="F58" s="5" t="s">
        <v>77</v>
      </c>
      <c r="G58" s="5" t="s">
        <v>1049</v>
      </c>
      <c r="H58" s="6" t="s">
        <v>2026</v>
      </c>
      <c r="I58" s="5" t="str">
        <f t="shared" si="0"/>
        <v>insert into ccd_cruise_legs (LEG_NAME, LEG_START_DATE, LEG_END_DATE, LEG_DESC, CRUISE_ID, VESSEL_ID, PLAT_TYPE_ID, TZ_NAME) values ('TC0005', TO_DATE('5/8/2000', 'MM/DD/YYYY'), TO_DATE('5/17/2000', 'MM/DD/YYYY'), 'Leg dates were made up for testing purposes based on the dates in the cast files', (SELECT CCD_CRUISES.CRUISE_ID FROM CCD_CRUISES where cruise_name = 'TC0005'), (select vessel_id from ccd_vessels where vessel_name = 'Townsend Cromwell'), (select PLAT_TYPE_ID from CCD_PLAT_TYPES where PLAT_TYPE_NAME = 'Fishery Survey Vessel (FSV)'), 'US/Hawaii');</v>
      </c>
    </row>
    <row r="59" spans="1:9" x14ac:dyDescent="0.25">
      <c r="A59" s="5" t="s">
        <v>341</v>
      </c>
      <c r="B59" s="2" t="s">
        <v>346</v>
      </c>
      <c r="C59" s="8" t="s">
        <v>355</v>
      </c>
      <c r="D59" s="8" t="s">
        <v>364</v>
      </c>
      <c r="E59" t="s">
        <v>354</v>
      </c>
      <c r="F59" t="s">
        <v>342</v>
      </c>
      <c r="G59" s="5" t="s">
        <v>1049</v>
      </c>
      <c r="H59" s="6" t="s">
        <v>2026</v>
      </c>
      <c r="I59" s="5" t="str">
        <f t="shared" si="0"/>
        <v>insert into ccd_cruise_legs (LEG_NAME, LEG_START_DATE, LEG_END_DATE, LEG_DESC, CRUISE_ID, VESSEL_ID, PLAT_TYPE_ID, TZ_NAME) values ('RL-17-05 Leg 1', TO_DATE('8/17/2017', 'MM/DD/YYYY'), TO_DATE('9/5/2017',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 'US/Hawaii');</v>
      </c>
    </row>
    <row r="60" spans="1:9" x14ac:dyDescent="0.25">
      <c r="A60" s="5" t="s">
        <v>341</v>
      </c>
      <c r="B60" s="2" t="s">
        <v>347</v>
      </c>
      <c r="C60" s="8" t="s">
        <v>356</v>
      </c>
      <c r="D60" s="8" t="s">
        <v>365</v>
      </c>
      <c r="E60" t="s">
        <v>354</v>
      </c>
      <c r="F60" t="s">
        <v>342</v>
      </c>
      <c r="G60" s="5" t="s">
        <v>1049</v>
      </c>
      <c r="H60" s="6" t="s">
        <v>2026</v>
      </c>
      <c r="I60" s="5" t="str">
        <f t="shared" si="0"/>
        <v>insert into ccd_cruise_legs (LEG_NAME, LEG_START_DATE, LEG_END_DATE, LEG_DESC, CRUISE_ID, VESSEL_ID, PLAT_TYPE_ID, TZ_NAME) values ('RL-17-05 Leg 2', TO_DATE('9/11/2017', 'MM/DD/YYYY'), TO_DATE('9/30/2017',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 'US/Hawaii');</v>
      </c>
    </row>
    <row r="61" spans="1:9" x14ac:dyDescent="0.25">
      <c r="A61" s="5" t="s">
        <v>341</v>
      </c>
      <c r="B61" s="2" t="s">
        <v>348</v>
      </c>
      <c r="C61" s="8" t="s">
        <v>357</v>
      </c>
      <c r="D61" s="8" t="s">
        <v>366</v>
      </c>
      <c r="E61" t="s">
        <v>354</v>
      </c>
      <c r="F61" t="s">
        <v>342</v>
      </c>
      <c r="G61" s="5" t="s">
        <v>1049</v>
      </c>
      <c r="H61" s="6" t="s">
        <v>2026</v>
      </c>
      <c r="I61" s="5" t="str">
        <f t="shared" si="0"/>
        <v>insert into ccd_cruise_legs (LEG_NAME, LEG_START_DATE, LEG_END_DATE, LEG_DESC, CRUISE_ID, VESSEL_ID, PLAT_TYPE_ID, TZ_NAME) values ('RL-17-05 Leg 3', TO_DATE('10/1/2017', 'MM/DD/YYYY'), TO_DATE('10/10/2017',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 'US/Hawaii');</v>
      </c>
    </row>
    <row r="62" spans="1:9" x14ac:dyDescent="0.25">
      <c r="A62" s="5" t="s">
        <v>341</v>
      </c>
      <c r="B62" s="2" t="s">
        <v>349</v>
      </c>
      <c r="C62" s="8" t="s">
        <v>358</v>
      </c>
      <c r="D62" s="8" t="s">
        <v>367</v>
      </c>
      <c r="E62" t="s">
        <v>354</v>
      </c>
      <c r="F62" t="s">
        <v>342</v>
      </c>
      <c r="G62" s="5" t="s">
        <v>1049</v>
      </c>
      <c r="H62" s="6" t="s">
        <v>2026</v>
      </c>
      <c r="I62" s="5" t="str">
        <f t="shared" si="0"/>
        <v>insert into ccd_cruise_legs (LEG_NAME, LEG_START_DATE, LEG_END_DATE, LEG_DESC, CRUISE_ID, VESSEL_ID, PLAT_TYPE_ID, TZ_NAME) values ('RL-17-05 Leg 4', TO_DATE('10/16/2017', 'MM/DD/YYYY'), TO_DATE('11/9/2017',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 'US/Hawaii');</v>
      </c>
    </row>
    <row r="63" spans="1:9" x14ac:dyDescent="0.25">
      <c r="A63" s="5" t="s">
        <v>341</v>
      </c>
      <c r="B63" s="2" t="s">
        <v>350</v>
      </c>
      <c r="C63" s="8" t="s">
        <v>359</v>
      </c>
      <c r="D63" s="8" t="s">
        <v>368</v>
      </c>
      <c r="E63" t="s">
        <v>354</v>
      </c>
      <c r="F63" t="s">
        <v>342</v>
      </c>
      <c r="G63" s="5" t="s">
        <v>1049</v>
      </c>
      <c r="H63" s="6" t="s">
        <v>2026</v>
      </c>
      <c r="I63" s="5" t="str">
        <f t="shared" si="0"/>
        <v>insert into ccd_cruise_legs (LEG_NAME, LEG_START_DATE, LEG_END_DATE, LEG_DESC, CRUISE_ID, VESSEL_ID, PLAT_TYPE_ID, TZ_NAME) values ('RL-17-05 Leg 5', TO_DATE('11/15/2017', 'MM/DD/YYYY'), TO_DATE('12/9/2017',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 'US/Hawaii');</v>
      </c>
    </row>
    <row r="64" spans="1:9" x14ac:dyDescent="0.25">
      <c r="A64" t="s">
        <v>33</v>
      </c>
      <c r="B64" t="s">
        <v>351</v>
      </c>
      <c r="C64" s="8" t="s">
        <v>360</v>
      </c>
      <c r="D64" s="8" t="s">
        <v>369</v>
      </c>
      <c r="E64" t="s">
        <v>372</v>
      </c>
      <c r="F64" t="s">
        <v>345</v>
      </c>
      <c r="G64" s="5" t="s">
        <v>1049</v>
      </c>
      <c r="H64" s="6" t="s">
        <v>2026</v>
      </c>
      <c r="I64" s="5" t="str">
        <f t="shared" si="0"/>
        <v>insert into ccd_cruise_legs (LEG_NAME, LEG_START_DATE, LEG_END_DATE, LEG_DESC, CRUISE_ID, VESSEL_ID, PLAT_TYPE_ID, TZ_NAME) values ('SE-17-06 Leg 1', TO_DATE('7/6/2017', 'MM/DD/YYYY'), TO_DATE('8/2/2017', 'MM/DD/YYYY'), 'Leg dates were retrieved via SciOps Who''s Where calendar', (SELECT CCD_CRUISES.CRUISE_ID FROM CCD_CRUISES where cruise_name = 'SE-17-06'), (select vessel_id from ccd_vessels where vessel_name = 'Oscar Elton Sette'), (select PLAT_TYPE_ID from CCD_PLAT_TYPES where PLAT_TYPE_NAME = 'Fishery Survey Vessel (FSV)'), 'US/Hawaii');</v>
      </c>
    </row>
    <row r="65" spans="1:9" x14ac:dyDescent="0.25">
      <c r="A65" t="s">
        <v>33</v>
      </c>
      <c r="B65" t="s">
        <v>352</v>
      </c>
      <c r="C65" s="8" t="s">
        <v>361</v>
      </c>
      <c r="D65" s="8" t="s">
        <v>364</v>
      </c>
      <c r="E65" t="s">
        <v>372</v>
      </c>
      <c r="F65" t="s">
        <v>345</v>
      </c>
      <c r="G65" s="5" t="s">
        <v>1049</v>
      </c>
      <c r="H65" s="6" t="s">
        <v>2026</v>
      </c>
      <c r="I65" s="5" t="str">
        <f t="shared" si="0"/>
        <v>insert into ccd_cruise_legs (LEG_NAME, LEG_START_DATE, LEG_END_DATE, LEG_DESC, CRUISE_ID, VESSEL_ID, PLAT_TYPE_ID, TZ_NAME) values ('SE-17-06 Leg 2', TO_DATE('8/8/2017', 'MM/DD/YYYY'), TO_DATE('9/5/2017', 'MM/DD/YYYY'), 'Leg dates were retrieved via SciOps Who''s Where calendar', (SELECT CCD_CRUISES.CRUISE_ID FROM CCD_CRUISES where cruise_name = 'SE-17-06'), (select vessel_id from ccd_vessels where vessel_name = 'Oscar Elton Sette'), (select PLAT_TYPE_ID from CCD_PLAT_TYPES where PLAT_TYPE_NAME = 'Fishery Survey Vessel (FSV)'), 'US/Hawaii');</v>
      </c>
    </row>
    <row r="66" spans="1:9" x14ac:dyDescent="0.25">
      <c r="A66" t="s">
        <v>33</v>
      </c>
      <c r="B66" t="s">
        <v>353</v>
      </c>
      <c r="C66" s="8" t="s">
        <v>356</v>
      </c>
      <c r="D66" s="8" t="s">
        <v>366</v>
      </c>
      <c r="E66" t="s">
        <v>372</v>
      </c>
      <c r="F66" t="s">
        <v>345</v>
      </c>
      <c r="G66" s="5" t="s">
        <v>1049</v>
      </c>
      <c r="H66" s="6" t="s">
        <v>2026</v>
      </c>
      <c r="I66" s="5" t="str">
        <f t="shared" si="0"/>
        <v>insert into ccd_cruise_legs (LEG_NAME, LEG_START_DATE, LEG_END_DATE, LEG_DESC, CRUISE_ID, VESSEL_ID, PLAT_TYPE_ID, TZ_NAME) values ('SE-17-06 Leg 3', TO_DATE('9/11/2017', 'MM/DD/YYYY'), TO_DATE('10/10/2017', 'MM/DD/YYYY'), 'Leg dates were retrieved via SciOps Who''s Where calendar', (SELECT CCD_CRUISES.CRUISE_ID FROM CCD_CRUISES where cruise_name = 'SE-17-06'), (select vessel_id from ccd_vessels where vessel_name = 'Oscar Elton Sette'), (select PLAT_TYPE_ID from CCD_PLAT_TYPES where PLAT_TYPE_NAME = 'Fishery Survey Vessel (FSV)'), 'US/Hawaii');</v>
      </c>
    </row>
    <row r="67" spans="1:9" x14ac:dyDescent="0.25">
      <c r="A67" t="s">
        <v>33</v>
      </c>
      <c r="B67" t="s">
        <v>343</v>
      </c>
      <c r="C67" s="8" t="s">
        <v>362</v>
      </c>
      <c r="D67" s="8" t="s">
        <v>370</v>
      </c>
      <c r="E67" t="s">
        <v>372</v>
      </c>
      <c r="F67" t="s">
        <v>343</v>
      </c>
      <c r="G67" s="5" t="s">
        <v>1049</v>
      </c>
      <c r="H67" s="6" t="s">
        <v>2026</v>
      </c>
      <c r="I67" s="5" t="str">
        <f t="shared" ref="I67:I69" si="1">CONCATENATE("insert into ccd_cruise_legs (", B$1, ", ", C$1, ", ", D$1, ", ", E$1, ", ", F$1, ", ", A$1, ", ", G$1, ", ", H$1, ") values ('", SUBSTITUTE(B67, "'", "''"), "', TO_DATE('", C67, "', 'MM/DD/YYYY'), TO_DATE('", D67, "', 'MM/DD/YYYY'), '", SUBSTITUTE(E67, "'", "''"), "', (SELECT CCD_CRUISES.CRUISE_ID FROM CCD_CRUISES where cruise_name = '", F67, "'), (select vessel_id from ccd_vessels where vessel_name = '", SUBSTITUTE(A67, "'", "''"), "'), (select PLAT_TYPE_ID from CCD_PLAT_TYPES where PLAT_TYPE_NAME = '", SUBSTITUTE(G67, "'", "''"), "'), '", H67, "');")</f>
        <v>insert into ccd_cruise_legs (LEG_NAME, LEG_START_DATE, LEG_END_DATE, LEG_DESC, CRUISE_ID, VESSEL_ID, PLAT_TYPE_ID, TZ_NAME) values ('SE-19-01', TO_DATE('4/3/2019', 'MM/DD/YYYY'), TO_DATE('4/12/2019', 'MM/DD/YYYY'), 'Leg dates were retrieved via SciOps Who''s Where calendar', (SELECT CCD_CRUISES.CRUISE_ID FROM CCD_CRUISES where cruise_name = 'SE-19-01'), (select vessel_id from ccd_vessels where vessel_name = 'Oscar Elton Sette'), (select PLAT_TYPE_ID from CCD_PLAT_TYPES where PLAT_TYPE_NAME = 'Fishery Survey Vessel (FSV)'), 'US/Hawaii');</v>
      </c>
    </row>
    <row r="68" spans="1:9" x14ac:dyDescent="0.25">
      <c r="A68" t="s">
        <v>33</v>
      </c>
      <c r="B68" t="s">
        <v>344</v>
      </c>
      <c r="C68" s="8" t="s">
        <v>363</v>
      </c>
      <c r="D68" s="8" t="s">
        <v>371</v>
      </c>
      <c r="E68" t="s">
        <v>372</v>
      </c>
      <c r="F68" t="s">
        <v>344</v>
      </c>
      <c r="G68" s="5" t="s">
        <v>1049</v>
      </c>
      <c r="H68" s="6" t="s">
        <v>2026</v>
      </c>
      <c r="I68" s="5" t="str">
        <f t="shared" si="1"/>
        <v>insert into ccd_cruise_legs (LEG_NAME, LEG_START_DATE, LEG_END_DATE, LEG_DESC, CRUISE_ID, VESSEL_ID, PLAT_TYPE_ID, TZ_NAME) values ('SE-18-03', TO_DATE('7/8/2018', 'MM/DD/YYYY'), TO_DATE('7/31/2018', 'MM/DD/YYYY'), 'Leg dates were retrieved via SciOps Who''s Where calendar', (SELECT CCD_CRUISES.CRUISE_ID FROM CCD_CRUISES where cruise_name = 'SE-18-03'), (select vessel_id from ccd_vessels where vessel_name = 'Oscar Elton Sette'), (select PLAT_TYPE_ID from CCD_PLAT_TYPES where PLAT_TYPE_NAME = 'Fishery Survey Vessel (FSV)'), 'US/Hawaii');</v>
      </c>
    </row>
    <row r="69" spans="1:9" x14ac:dyDescent="0.25">
      <c r="A69" t="s">
        <v>33</v>
      </c>
      <c r="B69" t="s">
        <v>2018</v>
      </c>
      <c r="C69" s="8" t="s">
        <v>2020</v>
      </c>
      <c r="D69" s="8" t="s">
        <v>2021</v>
      </c>
      <c r="E69" t="s">
        <v>2022</v>
      </c>
      <c r="F69" t="s">
        <v>2018</v>
      </c>
      <c r="G69" s="5" t="s">
        <v>1049</v>
      </c>
      <c r="H69" s="6" t="s">
        <v>2026</v>
      </c>
      <c r="I69" s="5" t="str">
        <f t="shared" si="1"/>
        <v>insert into ccd_cruise_legs (LEG_NAME, LEG_START_DATE, LEG_END_DATE, LEG_DESC, CRUISE_ID, VESSEL_ID, PLAT_TYPE_ID, TZ_NAME) values ('SE-19-06', TO_DATE('9/11/2019', 'MM/DD/YYYY'), TO_DATE('9/29/2019', 'MM/DD/YYYY'), 'Leg dates retrieved from project report', (SELECT CCD_CRUISES.CRUISE_ID FROM CCD_CRUISES where cruise_name = 'SE-19-06'), (select vessel_id from ccd_vessels where vessel_name = 'Oscar Elton Sette'), (select PLAT_TYPE_ID from CCD_PLAT_TYPES where PLAT_TYPE_NAME = 'Fishery Survey Vessel (FSV)'), 'US/Hawaii');</v>
      </c>
    </row>
    <row r="70" spans="1:9" x14ac:dyDescent="0.25">
      <c r="H70" s="6"/>
    </row>
    <row r="71" spans="1:9" x14ac:dyDescent="0.25">
      <c r="A71" s="1" t="s">
        <v>399</v>
      </c>
      <c r="H71" s="6"/>
    </row>
    <row r="72" spans="1:9" x14ac:dyDescent="0.25">
      <c r="A72" t="s">
        <v>33</v>
      </c>
      <c r="B72" t="s">
        <v>400</v>
      </c>
      <c r="C72" s="8" t="s">
        <v>413</v>
      </c>
      <c r="D72" s="8" t="s">
        <v>414</v>
      </c>
      <c r="E72" t="s">
        <v>415</v>
      </c>
      <c r="F72" t="s">
        <v>400</v>
      </c>
      <c r="G72" s="5" t="s">
        <v>1049</v>
      </c>
      <c r="H72" s="6" t="s">
        <v>2026</v>
      </c>
      <c r="I72" s="5" t="str">
        <f t="shared" ref="I72:I78" si="2">CONCATENATE("insert into ccd_cruise_legs (", B$1, ", ", C$1, ", ", D$1, ", ", E$1, ", ", F$1, ", ", A$1, ", ", G$1, ", ", H$1, ") values ('", SUBSTITUTE(B72, "'", "''"), "', TO_DATE('", C72, "', 'MM/DD/YYYY'), TO_DATE('", D72, "', 'MM/DD/YYYY'), '", SUBSTITUTE(E72, "'", "''"), "', (SELECT CCD_CRUISES.CRUISE_ID FROM CCD_CRUISES where cruise_name = '", F72, "'), (select vessel_id from ccd_vessels where vessel_name = '", SUBSTITUTE(A72, "'", "''"), "'), (select PLAT_TYPE_ID from CCD_PLAT_TYPES where PLAT_TYPE_NAME = '", SUBSTITUTE(G72, "'", "''"), "'), '", H72, "');")</f>
        <v>insert into ccd_cruise_legs (LEG_NAME, LEG_START_DATE, LEG_END_DATE, LEG_DESC, CRUISE_ID, VESSEL_ID, PLAT_TYPE_ID, TZ_NAME) values ('SE-14-01', TO_DATE('3/18/2014', 'MM/DD/YYYY'), TO_DATE('3/27/2014', 'MM/DD/YYYY'), 'Leg dates were retrieved from https://sdat.noaa.gov/DataManagement/Tracking#', (SELECT CCD_CRUISES.CRUISE_ID FROM CCD_CRUISES where cruise_name = 'SE-14-01'), (select vessel_id from ccd_vessels where vessel_name = 'Oscar Elton Sette'), (select PLAT_TYPE_ID from CCD_PLAT_TYPES where PLAT_TYPE_NAME = 'Fishery Survey Vessel (FSV)'), 'US/Hawaii');</v>
      </c>
    </row>
    <row r="73" spans="1:9" x14ac:dyDescent="0.25">
      <c r="A73" t="s">
        <v>33</v>
      </c>
      <c r="B73" t="s">
        <v>401</v>
      </c>
      <c r="C73" s="8" t="s">
        <v>416</v>
      </c>
      <c r="D73" s="8" t="s">
        <v>417</v>
      </c>
      <c r="E73" t="s">
        <v>415</v>
      </c>
      <c r="F73" t="s">
        <v>401</v>
      </c>
      <c r="G73" s="5" t="s">
        <v>1049</v>
      </c>
      <c r="H73" s="6" t="s">
        <v>2026</v>
      </c>
      <c r="I73" s="5" t="str">
        <f t="shared" si="2"/>
        <v>insert into ccd_cruise_legs (LEG_NAME, LEG_START_DATE, LEG_END_DATE, LEG_DESC, CRUISE_ID, VESSEL_ID, PLAT_TYPE_ID, TZ_NAME) values ('SE-14-02', TO_DATE('4/6/2014', 'MM/DD/YYYY'), TO_DATE('4/18/2014', 'MM/DD/YYYY'), 'Leg dates were retrieved from https://sdat.noaa.gov/DataManagement/Tracking#', (SELECT CCD_CRUISES.CRUISE_ID FROM CCD_CRUISES where cruise_name = 'SE-14-02'), (select vessel_id from ccd_vessels where vessel_name = 'Oscar Elton Sette'), (select PLAT_TYPE_ID from CCD_PLAT_TYPES where PLAT_TYPE_NAME = 'Fishery Survey Vessel (FSV)'), 'US/Hawaii');</v>
      </c>
    </row>
    <row r="74" spans="1:9" x14ac:dyDescent="0.25">
      <c r="A74" t="s">
        <v>33</v>
      </c>
      <c r="B74" t="s">
        <v>418</v>
      </c>
      <c r="C74" s="8" t="s">
        <v>420</v>
      </c>
      <c r="D74" s="8" t="s">
        <v>421</v>
      </c>
      <c r="E74" t="s">
        <v>415</v>
      </c>
      <c r="F74" t="s">
        <v>405</v>
      </c>
      <c r="G74" s="5" t="s">
        <v>1049</v>
      </c>
      <c r="H74" s="6" t="s">
        <v>2026</v>
      </c>
      <c r="I74" s="5" t="str">
        <f t="shared" si="2"/>
        <v>insert into ccd_cruise_legs (LEG_NAME, LEG_START_DATE, LEG_END_DATE, LEG_DESC, CRUISE_ID, VESSEL_ID, PLAT_TYPE_ID, TZ_NAME) values ('SE-14-04 Leg 1', TO_DATE('6/21/2014', 'MM/DD/YYYY'), TO_DATE('7/1/2014', 'MM/DD/YYYY'), 'Leg dates were retrieved from https://sdat.noaa.gov/DataManagement/Tracking#', (SELECT CCD_CRUISES.CRUISE_ID FROM CCD_CRUISES where cruise_name = 'SE-14-04'), (select vessel_id from ccd_vessels where vessel_name = 'Oscar Elton Sette'), (select PLAT_TYPE_ID from CCD_PLAT_TYPES where PLAT_TYPE_NAME = 'Fishery Survey Vessel (FSV)'), 'US/Hawaii');</v>
      </c>
    </row>
    <row r="75" spans="1:9" x14ac:dyDescent="0.25">
      <c r="A75" t="s">
        <v>33</v>
      </c>
      <c r="B75" t="s">
        <v>419</v>
      </c>
      <c r="C75" s="8" t="s">
        <v>422</v>
      </c>
      <c r="D75" s="8" t="s">
        <v>426</v>
      </c>
      <c r="E75" t="s">
        <v>415</v>
      </c>
      <c r="F75" t="s">
        <v>405</v>
      </c>
      <c r="G75" s="5" t="s">
        <v>1049</v>
      </c>
      <c r="H75" s="6" t="s">
        <v>2026</v>
      </c>
      <c r="I75" s="5" t="str">
        <f t="shared" si="2"/>
        <v>insert into ccd_cruise_legs (LEG_NAME, LEG_START_DATE, LEG_END_DATE, LEG_DESC, CRUISE_ID, VESSEL_ID, PLAT_TYPE_ID, TZ_NAME) values ('SE-14-04 Leg 2', TO_DATE('7/8/2014', 'MM/DD/YYYY'), TO_DATE('7/19/2014', 'MM/DD/YYYY'), 'Leg dates were retrieved from https://sdat.noaa.gov/DataManagement/Tracking#', (SELECT CCD_CRUISES.CRUISE_ID FROM CCD_CRUISES where cruise_name = 'SE-14-04'), (select vessel_id from ccd_vessels where vessel_name = 'Oscar Elton Sette'), (select PLAT_TYPE_ID from CCD_PLAT_TYPES where PLAT_TYPE_NAME = 'Fishery Survey Vessel (FSV)'), 'US/Hawaii');</v>
      </c>
    </row>
    <row r="76" spans="1:9" x14ac:dyDescent="0.25">
      <c r="A76" t="s">
        <v>33</v>
      </c>
      <c r="B76" t="s">
        <v>407</v>
      </c>
      <c r="C76" s="8" t="s">
        <v>423</v>
      </c>
      <c r="D76" s="8" t="s">
        <v>427</v>
      </c>
      <c r="E76" t="s">
        <v>415</v>
      </c>
      <c r="F76" t="s">
        <v>407</v>
      </c>
      <c r="G76" s="5" t="s">
        <v>1049</v>
      </c>
      <c r="H76" s="6" t="s">
        <v>2026</v>
      </c>
      <c r="I76" s="5" t="str">
        <f t="shared" si="2"/>
        <v>insert into ccd_cruise_legs (LEG_NAME, LEG_START_DATE, LEG_END_DATE, LEG_DESC, CRUISE_ID, VESSEL_ID, PLAT_TYPE_ID, TZ_NAME) values ('SE-14-05', TO_DATE('7/25/2014', 'MM/DD/YYYY'), TO_DATE('8/23/2014', 'MM/DD/YYYY'), 'Leg dates were retrieved from https://sdat.noaa.gov/DataManagement/Tracking#', (SELECT CCD_CRUISES.CRUISE_ID FROM CCD_CRUISES where cruise_name = 'SE-14-05'), (select vessel_id from ccd_vessels where vessel_name = 'Oscar Elton Sette'), (select PLAT_TYPE_ID from CCD_PLAT_TYPES where PLAT_TYPE_NAME = 'Fishery Survey Vessel (FSV)'), 'US/Hawaii');</v>
      </c>
    </row>
    <row r="77" spans="1:9" x14ac:dyDescent="0.25">
      <c r="A77" t="s">
        <v>33</v>
      </c>
      <c r="B77" t="s">
        <v>409</v>
      </c>
      <c r="C77" s="8" t="s">
        <v>424</v>
      </c>
      <c r="D77" s="8" t="s">
        <v>428</v>
      </c>
      <c r="E77" t="s">
        <v>415</v>
      </c>
      <c r="F77" t="s">
        <v>409</v>
      </c>
      <c r="G77" s="5" t="s">
        <v>1049</v>
      </c>
      <c r="H77" s="6" t="s">
        <v>2026</v>
      </c>
      <c r="I77" s="5" t="str">
        <f t="shared" si="2"/>
        <v>insert into ccd_cruise_legs (LEG_NAME, LEG_START_DATE, LEG_END_DATE, LEG_DESC, CRUISE_ID, VESSEL_ID, PLAT_TYPE_ID, TZ_NAME) values ('SE-14-06', TO_DATE('8/31/2014', 'MM/DD/YYYY'), TO_DATE('9/18/2014', 'MM/DD/YYYY'), 'Leg dates were retrieved from https://sdat.noaa.gov/DataManagement/Tracking#', (SELECT CCD_CRUISES.CRUISE_ID FROM CCD_CRUISES where cruise_name = 'SE-14-06'), (select vessel_id from ccd_vessels where vessel_name = 'Oscar Elton Sette'), (select PLAT_TYPE_ID from CCD_PLAT_TYPES where PLAT_TYPE_NAME = 'Fishery Survey Vessel (FSV)'), 'US/Hawaii');</v>
      </c>
    </row>
    <row r="78" spans="1:9" x14ac:dyDescent="0.25">
      <c r="A78" t="s">
        <v>33</v>
      </c>
      <c r="B78" t="s">
        <v>412</v>
      </c>
      <c r="C78" s="8" t="s">
        <v>425</v>
      </c>
      <c r="D78" s="8" t="s">
        <v>429</v>
      </c>
      <c r="E78" t="s">
        <v>415</v>
      </c>
      <c r="F78" t="s">
        <v>412</v>
      </c>
      <c r="G78" s="5" t="s">
        <v>1049</v>
      </c>
      <c r="H78" s="6" t="s">
        <v>2026</v>
      </c>
      <c r="I78" s="5" t="str">
        <f t="shared" si="2"/>
        <v>insert into ccd_cruise_legs (LEG_NAME, LEG_START_DATE, LEG_END_DATE, LEG_DESC, CRUISE_ID, VESSEL_ID, PLAT_TYPE_ID, TZ_NAME) values ('SE-14-07', TO_DATE('10/2/2014', 'MM/DD/YYYY'), TO_DATE('10/27/2014', 'MM/DD/YYYY'), 'Leg dates were retrieved from https://sdat.noaa.gov/DataManagement/Tracking#', (SELECT CCD_CRUISES.CRUISE_ID FROM CCD_CRUISES where cruise_name = 'SE-14-07'), (select vessel_id from ccd_vessels where vessel_name = 'Oscar Elton Sette'), (select PLAT_TYPE_ID from CCD_PLAT_TYPES where PLAT_TYPE_NAME = 'Fishery Survey Vessel (FSV)'), 'US/Hawaii');</v>
      </c>
    </row>
    <row r="81" spans="1:9" x14ac:dyDescent="0.25">
      <c r="A81" t="s">
        <v>33</v>
      </c>
      <c r="B81" t="s">
        <v>75</v>
      </c>
      <c r="C81" s="8" t="s">
        <v>199</v>
      </c>
      <c r="D81" s="8" t="s">
        <v>200</v>
      </c>
      <c r="E81" t="s">
        <v>415</v>
      </c>
      <c r="F81" t="s">
        <v>75</v>
      </c>
      <c r="G81" s="5" t="s">
        <v>1049</v>
      </c>
      <c r="H81" s="6" t="s">
        <v>2026</v>
      </c>
      <c r="I81" s="5" t="str">
        <f>CONCATENATE("insert into ccd_cruise_legs (", B$1, ", ", C$1, ", ", D$1, ", ", E$1, ", ", F$1, ", ", A$1, ", ", G$1, ", ", H$1, ") values ('", SUBSTITUTE(B81, "'", "''"), "', TO_DATE('", C81, "', 'MM/DD/YYYY'), TO_DATE('", D81, "', 'MM/DD/YYYY'), '", SUBSTITUTE(E81, "'", "''"), "', (SELECT CCD_CRUISES.CRUISE_ID FROM CCD_CRUISES where cruise_name = '", F81, "'), (select vessel_id from ccd_vessels where vessel_name = '", SUBSTITUTE(A81, "'", "''"), "'), (select PLAT_TYPE_ID from CCD_PLAT_TYPES where PLAT_TYPE_NAME = '", SUBSTITUTE(G81, "'", "''"), "'), '", H81, "');")</f>
        <v>insert into ccd_cruise_legs (LEG_NAME, LEG_START_DATE, LEG_END_DATE, LEG_DESC, CRUISE_ID, VESSEL_ID, PLAT_TYPE_ID, TZ_NAME) values ('SE-15-01', TO_DATE('4/3/2015', 'MM/DD/YYYY'), TO_DATE('4/14/2015', 'MM/DD/YYYY'), 'Leg dates were retrieved from https://sdat.noaa.gov/DataManagement/Tracking#', (SELECT CCD_CRUISES.CRUISE_ID FROM CCD_CRUISES where cruise_name = 'SE-15-01'), (select vessel_id from ccd_vessels where vessel_name = 'Oscar Elton Sette'), (select PLAT_TYPE_ID from CCD_PLAT_TYPES where PLAT_TYPE_NAME = 'Fishery Survey Vessel (FSV)'), 'US/Hawaii');</v>
      </c>
    </row>
    <row r="86" spans="1:9" x14ac:dyDescent="0.25">
      <c r="A86" s="1" t="s">
        <v>1884</v>
      </c>
    </row>
    <row r="87" spans="1:9" x14ac:dyDescent="0.25">
      <c r="A87" t="s">
        <v>33</v>
      </c>
      <c r="B87" s="9" t="s">
        <v>1885</v>
      </c>
      <c r="C87" s="8" t="s">
        <v>1915</v>
      </c>
      <c r="D87" s="8" t="s">
        <v>1927</v>
      </c>
      <c r="E87" t="s">
        <v>1904</v>
      </c>
      <c r="F87" s="9" t="s">
        <v>1881</v>
      </c>
      <c r="G87" s="5" t="s">
        <v>1049</v>
      </c>
      <c r="H87" s="6" t="s">
        <v>2026</v>
      </c>
      <c r="I87" s="5" t="str">
        <f t="shared" ref="I87:I122" si="3">CONCATENATE("insert into ccd_cruise_legs (", B$1, ", ", C$1, ", ", D$1, ", ", E$1, ", ", F$1, ", ", A$1, ", ", G$1, ", ", H$1, ") values ('", SUBSTITUTE(B87, "'", "''"), "', TO_DATE('", C87, "', 'MM/DD/YYYY'), TO_DATE('", D87, "', 'MM/DD/YYYY'), '", SUBSTITUTE(E87, "'", "''"), "', (SELECT CCD_CRUISES.CRUISE_ID FROM CCD_CRUISES where cruise_name = '", F87, "'), (select vessel_id from ccd_vessels where vessel_name = '", SUBSTITUTE(A87, "'", "''"), "'), (select PLAT_TYPE_ID from CCD_PLAT_TYPES where PLAT_TYPE_NAME = '", SUBSTITUTE(G87, "'", "''"), "'), '", H87, "');")</f>
        <v>insert into ccd_cruise_legs (LEG_NAME, LEG_START_DATE, LEG_END_DATE, LEG_DESC, CRUISE_ID, VESSEL_ID, PLAT_TYPE_ID, TZ_NAME) values ('SE-20-04 Leg 1', TO_DATE('3/20/2020', 'MM/DD/YYYY'), TO_DATE('4/15/2020', 'MM/DD/YYYY'), 'Legs were fabricated for testing purposes (remove cruise leg test case 1)', (SELECT CCD_CRUISES.CRUISE_ID FROM CCD_CRUISES where cruise_name = 'SE-20-04'), (select vessel_id from ccd_vessels where vessel_name = 'Oscar Elton Sette'), (select PLAT_TYPE_ID from CCD_PLAT_TYPES where PLAT_TYPE_NAME = 'Fishery Survey Vessel (FSV)'), 'US/Hawaii');</v>
      </c>
    </row>
    <row r="88" spans="1:9" x14ac:dyDescent="0.25">
      <c r="A88" s="16" t="s">
        <v>33</v>
      </c>
      <c r="B88" s="16" t="s">
        <v>1903</v>
      </c>
      <c r="C88" s="8" t="s">
        <v>1916</v>
      </c>
      <c r="D88" s="8" t="s">
        <v>1928</v>
      </c>
      <c r="E88" t="s">
        <v>1904</v>
      </c>
      <c r="F88" s="9" t="s">
        <v>1882</v>
      </c>
      <c r="G88" s="5" t="s">
        <v>1049</v>
      </c>
      <c r="H88" s="6" t="s">
        <v>2026</v>
      </c>
      <c r="I88" s="5" t="str">
        <f t="shared" si="3"/>
        <v>insert into ccd_cruise_legs (LEG_NAME, LEG_START_DATE, LEG_END_DATE, LEG_DESC, CRUISE_ID, VESSEL_ID, PLAT_TYPE_ID, TZ_NAME) values ('SE-20-05 Leg 1', TO_DATE('4/10/2020', 'MM/DD/YYYY'), TO_DATE('4/25/2020', 'MM/DD/YYYY'), 'Legs were fabricated for testing purposes (remove cruise leg test case 1)', (SELECT CCD_CRUISES.CRUISE_ID FROM CCD_CRUISES where cruise_name = 'SE-20-05'), (select vessel_id from ccd_vessels where vessel_name = 'Oscar Elton Sette'), (select PLAT_TYPE_ID from CCD_PLAT_TYPES where PLAT_TYPE_NAME = 'Fishery Survey Vessel (FSV)'), 'US/Hawaii');</v>
      </c>
    </row>
    <row r="89" spans="1:9" x14ac:dyDescent="0.25">
      <c r="A89" t="s">
        <v>33</v>
      </c>
      <c r="B89" t="s">
        <v>1887</v>
      </c>
      <c r="C89" s="8" t="s">
        <v>1905</v>
      </c>
      <c r="D89" s="8" t="s">
        <v>1917</v>
      </c>
      <c r="E89" t="s">
        <v>1929</v>
      </c>
      <c r="F89" s="9" t="s">
        <v>1896</v>
      </c>
      <c r="G89" s="5" t="s">
        <v>1049</v>
      </c>
      <c r="H89" s="6" t="s">
        <v>2026</v>
      </c>
      <c r="I89" s="5" t="str">
        <f t="shared" si="3"/>
        <v>insert into ccd_cruise_legs (LEG_NAME, LEG_START_DATE, LEG_END_DATE, LEG_DESC, CRUISE_ID, VESSEL_ID, PLAT_TYPE_ID, TZ_NAME) values ('SE-21-01 Leg 1', TO_DATE('10/15/2020', 'MM/DD/YYYY'), TO_DATE('10/30/2020', 'MM/DD/YYYY'), 'Legs were fabricated for testing purposes (remove cruise leg test case 2)', (SELECT CCD_CRUISES.CRUISE_ID FROM CCD_CRUISES where cruise_name = 'SE-21-01'), (select vessel_id from ccd_vessels where vessel_name = 'Oscar Elton Sette'), (select PLAT_TYPE_ID from CCD_PLAT_TYPES where PLAT_TYPE_NAME = 'Fishery Survey Vessel (FSV)'), 'US/Hawaii');</v>
      </c>
    </row>
    <row r="90" spans="1:9" x14ac:dyDescent="0.25">
      <c r="A90" t="s">
        <v>33</v>
      </c>
      <c r="B90" t="s">
        <v>1888</v>
      </c>
      <c r="C90" s="8" t="s">
        <v>1906</v>
      </c>
      <c r="D90" s="8" t="s">
        <v>1918</v>
      </c>
      <c r="E90" t="s">
        <v>1929</v>
      </c>
      <c r="F90" s="9" t="s">
        <v>1896</v>
      </c>
      <c r="G90" s="5" t="s">
        <v>1049</v>
      </c>
      <c r="H90" s="6" t="s">
        <v>2026</v>
      </c>
      <c r="I90" s="5" t="str">
        <f t="shared" si="3"/>
        <v>insert into ccd_cruise_legs (LEG_NAME, LEG_START_DATE, LEG_END_DATE, LEG_DESC, CRUISE_ID, VESSEL_ID, PLAT_TYPE_ID, TZ_NAME) values ('SE-21-01 Leg 2', TO_DATE('11/5/2020', 'MM/DD/YYYY'), TO_DATE('11/20/2020', 'MM/DD/YYYY'), 'Legs were fabricated for testing purposes (remove cruise leg test case 2)', (SELECT CCD_CRUISES.CRUISE_ID FROM CCD_CRUISES where cruise_name = 'SE-21-01'), (select vessel_id from ccd_vessels where vessel_name = 'Oscar Elton Sette'), (select PLAT_TYPE_ID from CCD_PLAT_TYPES where PLAT_TYPE_NAME = 'Fishery Survey Vessel (FSV)'), 'US/Hawaii');</v>
      </c>
    </row>
    <row r="91" spans="1:9" x14ac:dyDescent="0.25">
      <c r="A91" s="16" t="s">
        <v>33</v>
      </c>
      <c r="B91" s="16" t="s">
        <v>1889</v>
      </c>
      <c r="C91" s="8" t="s">
        <v>1907</v>
      </c>
      <c r="D91" s="8" t="s">
        <v>1919</v>
      </c>
      <c r="E91" t="s">
        <v>1929</v>
      </c>
      <c r="F91" s="9" t="s">
        <v>1889</v>
      </c>
      <c r="G91" s="5" t="s">
        <v>1049</v>
      </c>
      <c r="H91" s="6" t="s">
        <v>2026</v>
      </c>
      <c r="I91" s="5" t="str">
        <f t="shared" si="3"/>
        <v>insert into ccd_cruise_legs (LEG_NAME, LEG_START_DATE, LEG_END_DATE, LEG_DESC, CRUISE_ID, VESSEL_ID, PLAT_TYPE_ID, TZ_NAME) values ('SE-21-03', TO_DATE('11/15/2020', 'MM/DD/YYYY'), TO_DATE('12/1/2020', 'MM/DD/YYYY'), 'Legs were fabricated for testing purposes (remove cruise leg test case 2)', (SELECT CCD_CRUISES.CRUISE_ID FROM CCD_CRUISES where cruise_name = 'SE-21-03'), (select vessel_id from ccd_vessels where vessel_name = 'Oscar Elton Sette'), (select PLAT_TYPE_ID from CCD_PLAT_TYPES where PLAT_TYPE_NAME = 'Fishery Survey Vessel (FSV)'), 'US/Hawaii');</v>
      </c>
    </row>
    <row r="92" spans="1:9" x14ac:dyDescent="0.25">
      <c r="A92" t="s">
        <v>33</v>
      </c>
      <c r="B92" t="s">
        <v>1890</v>
      </c>
      <c r="C92" s="8" t="s">
        <v>1908</v>
      </c>
      <c r="D92" s="8" t="s">
        <v>1920</v>
      </c>
      <c r="E92" t="s">
        <v>1929</v>
      </c>
      <c r="F92" s="9" t="s">
        <v>1897</v>
      </c>
      <c r="G92" s="5" t="s">
        <v>1049</v>
      </c>
      <c r="H92" s="6" t="s">
        <v>2026</v>
      </c>
      <c r="I92" s="5" t="str">
        <f t="shared" si="3"/>
        <v>insert into ccd_cruise_legs (LEG_NAME, LEG_START_DATE, LEG_END_DATE, LEG_DESC, CRUISE_ID, VESSEL_ID, PLAT_TYPE_ID, TZ_NAME) values ('SE-21-04 Leg 1', TO_DATE('11/22/2020', 'MM/DD/YYYY'), TO_DATE('11/28/2020', 'MM/DD/YYYY'), 'Legs were fabricated for testing purposes (remove cruise leg test case 2)', (SELECT CCD_CRUISES.CRUISE_ID FROM CCD_CRUISES where cruise_name = 'SE-21-04'), (select vessel_id from ccd_vessels where vessel_name = 'Oscar Elton Sette'), (select PLAT_TYPE_ID from CCD_PLAT_TYPES where PLAT_TYPE_NAME = 'Fishery Survey Vessel (FSV)'), 'US/Hawaii');</v>
      </c>
    </row>
    <row r="93" spans="1:9" x14ac:dyDescent="0.25">
      <c r="A93" t="s">
        <v>33</v>
      </c>
      <c r="B93" t="s">
        <v>1891</v>
      </c>
      <c r="C93" s="8" t="s">
        <v>1909</v>
      </c>
      <c r="D93" s="8" t="s">
        <v>1921</v>
      </c>
      <c r="E93" t="s">
        <v>1929</v>
      </c>
      <c r="F93" s="9" t="s">
        <v>1897</v>
      </c>
      <c r="G93" s="5" t="s">
        <v>1049</v>
      </c>
      <c r="H93" s="6" t="s">
        <v>2026</v>
      </c>
      <c r="I93" s="5" t="str">
        <f t="shared" si="3"/>
        <v>insert into ccd_cruise_legs (LEG_NAME, LEG_START_DATE, LEG_END_DATE, LEG_DESC, CRUISE_ID, VESSEL_ID, PLAT_TYPE_ID, TZ_NAME) values ('SE-21-04 Leg 2', TO_DATE('11/30/2020', 'MM/DD/YYYY'), TO_DATE('12/10/2020', 'MM/DD/YYYY'), 'Legs were fabricated for testing purposes (remove cruise leg test case 2)', (SELECT CCD_CRUISES.CRUISE_ID FROM CCD_CRUISES where cruise_name = 'SE-21-04'), (select vessel_id from ccd_vessels where vessel_name = 'Oscar Elton Sette'), (select PLAT_TYPE_ID from CCD_PLAT_TYPES where PLAT_TYPE_NAME = 'Fishery Survey Vessel (FSV)'), 'US/Hawaii');</v>
      </c>
    </row>
    <row r="94" spans="1:9" x14ac:dyDescent="0.25">
      <c r="A94" t="s">
        <v>4</v>
      </c>
      <c r="B94" s="9" t="s">
        <v>1892</v>
      </c>
      <c r="C94" s="8" t="s">
        <v>1910</v>
      </c>
      <c r="D94" s="8" t="s">
        <v>1922</v>
      </c>
      <c r="E94" t="s">
        <v>1899</v>
      </c>
      <c r="F94" s="9" t="s">
        <v>1892</v>
      </c>
      <c r="G94" s="5" t="s">
        <v>1049</v>
      </c>
      <c r="H94" s="6" t="s">
        <v>2026</v>
      </c>
      <c r="I94" s="5" t="str">
        <f t="shared" si="3"/>
        <v>insert into ccd_cruise_legs (LEG_NAME, LEG_START_DATE, LEG_END_DATE, LEG_DESC, CRUISE_ID, VESSEL_ID, PLAT_TYPE_ID, TZ_NAME) values ('HI-21-06', TO_DATE('3/15/2021', 'MM/DD/YYYY'), TO_DATE('3/30/2021', 'MM/DD/YYYY'), 'Legs were fabricated for testing purposes (remove cruise leg test case 3)', (SELECT CCD_CRUISES.CRUISE_ID FROM CCD_CRUISES where cruise_name = 'HI-21-06'), (select vessel_id from ccd_vessels where vessel_name = 'Hi''ialakai'), (select PLAT_TYPE_ID from CCD_PLAT_TYPES where PLAT_TYPE_NAME = 'Fishery Survey Vessel (FSV)'), 'US/Hawaii');</v>
      </c>
    </row>
    <row r="95" spans="1:9" x14ac:dyDescent="0.25">
      <c r="A95" t="s">
        <v>4</v>
      </c>
      <c r="B95" s="9" t="s">
        <v>1893</v>
      </c>
      <c r="C95" s="8" t="s">
        <v>1911</v>
      </c>
      <c r="D95" s="8" t="s">
        <v>1923</v>
      </c>
      <c r="E95" t="s">
        <v>1899</v>
      </c>
      <c r="F95" s="9" t="s">
        <v>1898</v>
      </c>
      <c r="G95" s="5" t="s">
        <v>1049</v>
      </c>
      <c r="H95" s="6" t="s">
        <v>2026</v>
      </c>
      <c r="I95" s="5" t="str">
        <f t="shared" si="3"/>
        <v>insert into ccd_cruise_legs (LEG_NAME, LEG_START_DATE, LEG_END_DATE, LEG_DESC, CRUISE_ID, VESSEL_ID, PLAT_TYPE_ID, TZ_NAME) values ('HI-21-07 Leg 1', TO_DATE('3/27/2021', 'MM/DD/YYYY'), TO_DATE('4/15/2021', 'MM/DD/YYYY'), 'Legs were fabricated for testing purposes (remove cruise leg test case 3)', (SELECT CCD_CRUISES.CRUISE_ID FROM CCD_CRUISES where cruise_name = 'HI-21-07'), (select vessel_id from ccd_vessels where vessel_name = 'Hi''ialakai'), (select PLAT_TYPE_ID from CCD_PLAT_TYPES where PLAT_TYPE_NAME = 'Fishery Survey Vessel (FSV)'), 'US/Hawaii');</v>
      </c>
    </row>
    <row r="96" spans="1:9" x14ac:dyDescent="0.25">
      <c r="A96" t="s">
        <v>4</v>
      </c>
      <c r="B96" s="9" t="s">
        <v>1894</v>
      </c>
      <c r="C96" s="8" t="s">
        <v>1912</v>
      </c>
      <c r="D96" s="8" t="s">
        <v>1924</v>
      </c>
      <c r="E96" t="s">
        <v>1899</v>
      </c>
      <c r="F96" s="9" t="s">
        <v>1898</v>
      </c>
      <c r="G96" s="5" t="s">
        <v>1049</v>
      </c>
      <c r="H96" s="6" t="s">
        <v>2026</v>
      </c>
      <c r="I96" s="5" t="str">
        <f t="shared" si="3"/>
        <v>insert into ccd_cruise_legs (LEG_NAME, LEG_START_DATE, LEG_END_DATE, LEG_DESC, CRUISE_ID, VESSEL_ID, PLAT_TYPE_ID, TZ_NAME) values ('HI-21-07 Leg 2', TO_DATE('4/18/2021', 'MM/DD/YYYY'), TO_DATE('4/30/2021', 'MM/DD/YYYY'), 'Legs were fabricated for testing purposes (remove cruise leg test case 3)', (SELECT CCD_CRUISES.CRUISE_ID FROM CCD_CRUISES where cruise_name = 'HI-21-07'), (select vessel_id from ccd_vessels where vessel_name = 'Hi''ialakai'), (select PLAT_TYPE_ID from CCD_PLAT_TYPES where PLAT_TYPE_NAME = 'Fishery Survey Vessel (FSV)'), 'US/Hawaii');</v>
      </c>
    </row>
    <row r="97" spans="1:9" x14ac:dyDescent="0.25">
      <c r="A97" s="16" t="s">
        <v>4</v>
      </c>
      <c r="B97" s="16" t="s">
        <v>1900</v>
      </c>
      <c r="C97" s="8" t="s">
        <v>1913</v>
      </c>
      <c r="D97" s="8" t="s">
        <v>1925</v>
      </c>
      <c r="E97" t="s">
        <v>1899</v>
      </c>
      <c r="F97" s="9" t="s">
        <v>1895</v>
      </c>
      <c r="G97" s="5" t="s">
        <v>1049</v>
      </c>
      <c r="H97" s="6" t="s">
        <v>2026</v>
      </c>
      <c r="I97" s="5" t="str">
        <f t="shared" si="3"/>
        <v>insert into ccd_cruise_legs (LEG_NAME, LEG_START_DATE, LEG_END_DATE, LEG_DESC, CRUISE_ID, VESSEL_ID, PLAT_TYPE_ID, TZ_NAME) values ('HI-21-08 Leg 1', TO_DATE('4/28/2021', 'MM/DD/YYYY'), TO_DATE('5/23/2021', 'MM/DD/YYYY'), 'Legs were fabricated for testing purposes (remove cruise leg test case 3)', (SELECT CCD_CRUISES.CRUISE_ID FROM CCD_CRUISES where cruise_name = 'HI-21-08'), (select vessel_id from ccd_vessels where vessel_name = 'Hi''ialakai'), (select PLAT_TYPE_ID from CCD_PLAT_TYPES where PLAT_TYPE_NAME = 'Fishery Survey Vessel (FSV)'), 'US/Hawaii');</v>
      </c>
    </row>
    <row r="98" spans="1:9" x14ac:dyDescent="0.25">
      <c r="A98" t="s">
        <v>4</v>
      </c>
      <c r="B98" s="9" t="s">
        <v>1901</v>
      </c>
      <c r="C98" s="8" t="s">
        <v>1914</v>
      </c>
      <c r="D98" s="8" t="s">
        <v>1926</v>
      </c>
      <c r="E98" t="s">
        <v>1899</v>
      </c>
      <c r="F98" s="9" t="s">
        <v>1895</v>
      </c>
      <c r="G98" s="5" t="s">
        <v>1049</v>
      </c>
      <c r="H98" s="6" t="s">
        <v>2026</v>
      </c>
      <c r="I98" s="5" t="str">
        <f t="shared" si="3"/>
        <v>insert into ccd_cruise_legs (LEG_NAME, LEG_START_DATE, LEG_END_DATE, LEG_DESC, CRUISE_ID, VESSEL_ID, PLAT_TYPE_ID, TZ_NAME) values ('HI-21-08 Leg 2', TO_DATE('5/25/2021', 'MM/DD/YYYY'), TO_DATE('6/17/2021', 'MM/DD/YYYY'), 'Legs were fabricated for testing purposes (remove cruise leg test case 3)', (SELECT CCD_CRUISES.CRUISE_ID FROM CCD_CRUISES where cruise_name = 'HI-21-08'), (select vessel_id from ccd_vessels where vessel_name = 'Hi''ialakai'), (select PLAT_TYPE_ID from CCD_PLAT_TYPES where PLAT_TYPE_NAME = 'Fishery Survey Vessel (FSV)'), 'US/Hawaii');</v>
      </c>
    </row>
    <row r="99" spans="1:9" x14ac:dyDescent="0.25">
      <c r="A99" t="s">
        <v>4</v>
      </c>
      <c r="B99" s="9" t="s">
        <v>1930</v>
      </c>
      <c r="C99" s="8" t="s">
        <v>1935</v>
      </c>
      <c r="D99" s="8" t="s">
        <v>1936</v>
      </c>
      <c r="E99" t="s">
        <v>1902</v>
      </c>
      <c r="F99" s="9" t="s">
        <v>1886</v>
      </c>
      <c r="G99" s="5" t="s">
        <v>1049</v>
      </c>
      <c r="H99" s="6" t="s">
        <v>2026</v>
      </c>
      <c r="I99" s="5" t="str">
        <f t="shared" si="3"/>
        <v>insert into ccd_cruise_legs (LEG_NAME, LEG_START_DATE, LEG_END_DATE, LEG_DESC, CRUISE_ID, VESSEL_ID, PLAT_TYPE_ID, TZ_NAME) values ('HI-20-08 Leg 1', TO_DATE('6/10/2020', 'MM/DD/YYYY'), TO_DATE('6/29/2020', 'MM/DD/YYYY'), 'Legs were fabricated for testing purposes (remove cruise leg test case 4)', (SELECT CCD_CRUISES.CRUISE_ID FROM CCD_CRUISES where cruise_name = 'HI-20-08'), (select vessel_id from ccd_vessels where vessel_name = 'Hi''ialakai'), (select PLAT_TYPE_ID from CCD_PLAT_TYPES where PLAT_TYPE_NAME = 'Fishery Survey Vessel (FSV)'), 'US/Hawaii');</v>
      </c>
    </row>
    <row r="100" spans="1:9" x14ac:dyDescent="0.25">
      <c r="A100" t="s">
        <v>4</v>
      </c>
      <c r="B100" s="9" t="s">
        <v>1931</v>
      </c>
      <c r="C100" s="8" t="s">
        <v>1937</v>
      </c>
      <c r="D100" s="8" t="s">
        <v>1938</v>
      </c>
      <c r="E100" t="s">
        <v>1902</v>
      </c>
      <c r="F100" s="9" t="s">
        <v>1886</v>
      </c>
      <c r="G100" s="5" t="s">
        <v>1049</v>
      </c>
      <c r="H100" s="6" t="s">
        <v>2026</v>
      </c>
      <c r="I100" s="5" t="str">
        <f t="shared" si="3"/>
        <v>insert into ccd_cruise_legs (LEG_NAME, LEG_START_DATE, LEG_END_DATE, LEG_DESC, CRUISE_ID, VESSEL_ID, PLAT_TYPE_ID, TZ_NAME) values ('HI-20-08 Leg 2', TO_DATE('7/2/2020', 'MM/DD/YYYY'), TO_DATE('7/26/2020', 'MM/DD/YYYY'), 'Legs were fabricated for testing purposes (remove cruise leg test case 4)', (SELECT CCD_CRUISES.CRUISE_ID FROM CCD_CRUISES where cruise_name = 'HI-20-08'), (select vessel_id from ccd_vessels where vessel_name = 'Hi''ialakai'), (select PLAT_TYPE_ID from CCD_PLAT_TYPES where PLAT_TYPE_NAME = 'Fishery Survey Vessel (FSV)'), 'US/Hawaii');</v>
      </c>
    </row>
    <row r="101" spans="1:9" x14ac:dyDescent="0.25">
      <c r="A101" t="s">
        <v>4</v>
      </c>
      <c r="B101" s="9" t="s">
        <v>1932</v>
      </c>
      <c r="C101" s="8" t="s">
        <v>1939</v>
      </c>
      <c r="D101" s="8" t="s">
        <v>1940</v>
      </c>
      <c r="E101" t="s">
        <v>1902</v>
      </c>
      <c r="F101" s="9" t="s">
        <v>1945</v>
      </c>
      <c r="G101" s="5" t="s">
        <v>1049</v>
      </c>
      <c r="H101" s="6" t="s">
        <v>2026</v>
      </c>
      <c r="I101" s="5" t="str">
        <f t="shared" si="3"/>
        <v>insert into ccd_cruise_legs (LEG_NAME, LEG_START_DATE, LEG_END_DATE, LEG_DESC, CRUISE_ID, VESSEL_ID, PLAT_TYPE_ID, TZ_NAME) values ('HI-20-09 Leg 1', TO_DATE('7/20/2020', 'MM/DD/YYYY'), TO_DATE('8/12/2020', 'MM/DD/YYYY'), 'Legs were fabricated for testing purposes (remove cruise leg test case 4)', (SELECT CCD_CRUISES.CRUISE_ID FROM CCD_CRUISES where cruise_name = 'HI-20-09'), (select vessel_id from ccd_vessels where vessel_name = 'Hi''ialakai'), (select PLAT_TYPE_ID from CCD_PLAT_TYPES where PLAT_TYPE_NAME = 'Fishery Survey Vessel (FSV)'), 'US/Hawaii');</v>
      </c>
    </row>
    <row r="102" spans="1:9" x14ac:dyDescent="0.25">
      <c r="A102" t="s">
        <v>4</v>
      </c>
      <c r="B102" s="9" t="s">
        <v>1933</v>
      </c>
      <c r="C102" s="8" t="s">
        <v>1941</v>
      </c>
      <c r="D102" s="8" t="s">
        <v>1942</v>
      </c>
      <c r="E102" t="s">
        <v>1902</v>
      </c>
      <c r="F102" s="9" t="s">
        <v>1945</v>
      </c>
      <c r="G102" s="5" t="s">
        <v>1049</v>
      </c>
      <c r="H102" s="6" t="s">
        <v>2026</v>
      </c>
      <c r="I102" s="5" t="str">
        <f t="shared" si="3"/>
        <v>insert into ccd_cruise_legs (LEG_NAME, LEG_START_DATE, LEG_END_DATE, LEG_DESC, CRUISE_ID, VESSEL_ID, PLAT_TYPE_ID, TZ_NAME) values ('HI-20-09 Leg 2', TO_DATE('8/16/2020', 'MM/DD/YYYY'), TO_DATE('9/2/2020', 'MM/DD/YYYY'), 'Legs were fabricated for testing purposes (remove cruise leg test case 4)', (SELECT CCD_CRUISES.CRUISE_ID FROM CCD_CRUISES where cruise_name = 'HI-20-09'), (select vessel_id from ccd_vessels where vessel_name = 'Hi''ialakai'), (select PLAT_TYPE_ID from CCD_PLAT_TYPES where PLAT_TYPE_NAME = 'Fishery Survey Vessel (FSV)'), 'US/Hawaii');</v>
      </c>
    </row>
    <row r="103" spans="1:9" x14ac:dyDescent="0.25">
      <c r="A103" s="16" t="s">
        <v>4</v>
      </c>
      <c r="B103" s="16" t="s">
        <v>1934</v>
      </c>
      <c r="C103" s="8" t="s">
        <v>1944</v>
      </c>
      <c r="D103" s="8" t="s">
        <v>1943</v>
      </c>
      <c r="E103" t="s">
        <v>1902</v>
      </c>
      <c r="F103" s="9" t="s">
        <v>1946</v>
      </c>
      <c r="G103" s="5" t="s">
        <v>1049</v>
      </c>
      <c r="H103" s="6" t="s">
        <v>2026</v>
      </c>
      <c r="I103" s="5" t="str">
        <f t="shared" si="3"/>
        <v>insert into ccd_cruise_legs (LEG_NAME, LEG_START_DATE, LEG_END_DATE, LEG_DESC, CRUISE_ID, VESSEL_ID, PLAT_TYPE_ID, TZ_NAME) values ('HI-20-10 Leg 1', TO_DATE('6/14/2020', 'MM/DD/YYYY'), TO_DATE('7/30/2020', 'MM/DD/YYYY'), 'Legs were fabricated for testing purposes (remove cruise leg test case 4)', (SELECT CCD_CRUISES.CRUISE_ID FROM CCD_CRUISES where cruise_name = 'HI-20-10'), (select vessel_id from ccd_vessels where vessel_name = 'Hi''ialakai'), (select PLAT_TYPE_ID from CCD_PLAT_TYPES where PLAT_TYPE_NAME = 'Fishery Survey Vessel (FSV)'), 'US/Hawaii');</v>
      </c>
    </row>
    <row r="104" spans="1:9" x14ac:dyDescent="0.25">
      <c r="A104" t="s">
        <v>33</v>
      </c>
      <c r="B104" s="9" t="s">
        <v>1948</v>
      </c>
      <c r="C104" s="8" t="s">
        <v>1958</v>
      </c>
      <c r="D104" s="8" t="s">
        <v>1959</v>
      </c>
      <c r="E104" t="s">
        <v>1953</v>
      </c>
      <c r="F104" s="9" t="s">
        <v>1947</v>
      </c>
      <c r="G104" s="5" t="s">
        <v>1049</v>
      </c>
      <c r="H104" s="6" t="s">
        <v>2026</v>
      </c>
      <c r="I104" s="5" t="str">
        <f t="shared" si="3"/>
        <v>insert into ccd_cruise_legs (LEG_NAME, LEG_START_DATE, LEG_END_DATE, LEG_DESC, CRUISE_ID, VESSEL_ID, PLAT_TYPE_ID, TZ_NAME) values ('SE-21-06 Leg 1', TO_DATE('1/12/2021', 'MM/DD/YYYY'), TO_DATE('1/31/2021', 'MM/DD/YYYY'), 'Legs were fabricated for testing purposes (update cruise leg test case 1)', (SELECT CCD_CRUISES.CRUISE_ID FROM CCD_CRUISES where cruise_name = 'SE-21-06'), (select vessel_id from ccd_vessels where vessel_name = 'Oscar Elton Sette'), (select PLAT_TYPE_ID from CCD_PLAT_TYPES where PLAT_TYPE_NAME = 'Fishery Survey Vessel (FSV)'), 'US/Hawaii');</v>
      </c>
    </row>
    <row r="105" spans="1:9" x14ac:dyDescent="0.25">
      <c r="A105" t="s">
        <v>33</v>
      </c>
      <c r="B105" s="9" t="s">
        <v>1949</v>
      </c>
      <c r="C105" s="8" t="s">
        <v>1960</v>
      </c>
      <c r="D105" s="8" t="s">
        <v>1961</v>
      </c>
      <c r="E105" t="s">
        <v>1953</v>
      </c>
      <c r="F105" s="9" t="s">
        <v>1947</v>
      </c>
      <c r="G105" s="5" t="s">
        <v>1049</v>
      </c>
      <c r="H105" s="6" t="s">
        <v>2026</v>
      </c>
      <c r="I105" s="5" t="str">
        <f t="shared" si="3"/>
        <v>insert into ccd_cruise_legs (LEG_NAME, LEG_START_DATE, LEG_END_DATE, LEG_DESC, CRUISE_ID, VESSEL_ID, PLAT_TYPE_ID, TZ_NAME) values ('SE-21-06 Leg 2', TO_DATE('2/3/2021', 'MM/DD/YYYY'), TO_DATE('2/25/2021', 'MM/DD/YYYY'), 'Legs were fabricated for testing purposes (update cruise leg test case 1)', (SELECT CCD_CRUISES.CRUISE_ID FROM CCD_CRUISES where cruise_name = 'SE-21-06'), (select vessel_id from ccd_vessels where vessel_name = 'Oscar Elton Sette'), (select PLAT_TYPE_ID from CCD_PLAT_TYPES where PLAT_TYPE_NAME = 'Fishery Survey Vessel (FSV)'), 'US/Hawaii');</v>
      </c>
    </row>
    <row r="106" spans="1:9" x14ac:dyDescent="0.25">
      <c r="A106" s="18" t="s">
        <v>33</v>
      </c>
      <c r="B106" s="18" t="s">
        <v>1950</v>
      </c>
      <c r="C106" s="8" t="s">
        <v>1966</v>
      </c>
      <c r="D106" s="8" t="s">
        <v>1967</v>
      </c>
      <c r="E106" t="s">
        <v>1953</v>
      </c>
      <c r="F106" s="9" t="s">
        <v>1950</v>
      </c>
      <c r="G106" s="5" t="s">
        <v>1049</v>
      </c>
      <c r="H106" s="6" t="s">
        <v>2026</v>
      </c>
      <c r="I106" s="5" t="str">
        <f t="shared" si="3"/>
        <v>insert into ccd_cruise_legs (LEG_NAME, LEG_START_DATE, LEG_END_DATE, LEG_DESC, CRUISE_ID, VESSEL_ID, PLAT_TYPE_ID, TZ_NAME) values ('SE-21-07', TO_DATE('1/30/2021', 'MM/DD/YYYY'), TO_DATE('3/6/2021', 'MM/DD/YYYY'), 'Legs were fabricated for testing purposes (update cruise leg test case 1)', (SELECT CCD_CRUISES.CRUISE_ID FROM CCD_CRUISES where cruise_name = 'SE-21-07'), (select vessel_id from ccd_vessels where vessel_name = 'Oscar Elton Sette'), (select PLAT_TYPE_ID from CCD_PLAT_TYPES where PLAT_TYPE_NAME = 'Fishery Survey Vessel (FSV)'), 'US/Hawaii');</v>
      </c>
    </row>
    <row r="107" spans="1:9" x14ac:dyDescent="0.25">
      <c r="A107" t="s">
        <v>33</v>
      </c>
      <c r="B107" s="9" t="s">
        <v>1951</v>
      </c>
      <c r="C107" s="8" t="s">
        <v>1962</v>
      </c>
      <c r="D107" s="8" t="s">
        <v>1963</v>
      </c>
      <c r="E107" t="s">
        <v>1953</v>
      </c>
      <c r="F107" s="9" t="s">
        <v>1954</v>
      </c>
      <c r="G107" s="5" t="s">
        <v>1049</v>
      </c>
      <c r="H107" s="6" t="s">
        <v>2026</v>
      </c>
      <c r="I107" s="5" t="str">
        <f t="shared" si="3"/>
        <v>insert into ccd_cruise_legs (LEG_NAME, LEG_START_DATE, LEG_END_DATE, LEG_DESC, CRUISE_ID, VESSEL_ID, PLAT_TYPE_ID, TZ_NAME) values ('SE-21-08 Leg 1', TO_DATE('3/2/2021', 'MM/DD/YYYY'), TO_DATE('3/23/2021', 'MM/DD/YYYY'), 'Legs were fabricated for testing purposes (update cruise leg test case 1)', (SELECT CCD_CRUISES.CRUISE_ID FROM CCD_CRUISES where cruise_name = 'SE-21-08'), (select vessel_id from ccd_vessels where vessel_name = 'Oscar Elton Sette'), (select PLAT_TYPE_ID from CCD_PLAT_TYPES where PLAT_TYPE_NAME = 'Fishery Survey Vessel (FSV)'), 'US/Hawaii');</v>
      </c>
    </row>
    <row r="108" spans="1:9" x14ac:dyDescent="0.25">
      <c r="A108" t="s">
        <v>33</v>
      </c>
      <c r="B108" s="9" t="s">
        <v>1952</v>
      </c>
      <c r="C108" s="8" t="s">
        <v>1964</v>
      </c>
      <c r="D108" s="8" t="s">
        <v>1965</v>
      </c>
      <c r="E108" t="s">
        <v>1953</v>
      </c>
      <c r="F108" s="9" t="s">
        <v>1954</v>
      </c>
      <c r="G108" s="5" t="s">
        <v>1049</v>
      </c>
      <c r="H108" s="6" t="s">
        <v>2026</v>
      </c>
      <c r="I108" s="5" t="str">
        <f t="shared" si="3"/>
        <v>insert into ccd_cruise_legs (LEG_NAME, LEG_START_DATE, LEG_END_DATE, LEG_DESC, CRUISE_ID, VESSEL_ID, PLAT_TYPE_ID, TZ_NAME) values ('SE-21-08 Leg 2', TO_DATE('3/26/2021', 'MM/DD/YYYY'), TO_DATE('4/12/2021', 'MM/DD/YYYY'), 'Legs were fabricated for testing purposes (update cruise leg test case 1)', (SELECT CCD_CRUISES.CRUISE_ID FROM CCD_CRUISES where cruise_name = 'SE-21-08'), (select vessel_id from ccd_vessels where vessel_name = 'Oscar Elton Sette'), (select PLAT_TYPE_ID from CCD_PLAT_TYPES where PLAT_TYPE_NAME = 'Fishery Survey Vessel (FSV)'), 'US/Hawaii');</v>
      </c>
    </row>
    <row r="109" spans="1:9" x14ac:dyDescent="0.25">
      <c r="A109" t="s">
        <v>33</v>
      </c>
      <c r="B109" s="9" t="s">
        <v>1955</v>
      </c>
      <c r="C109" s="8" t="s">
        <v>1968</v>
      </c>
      <c r="D109" s="8" t="s">
        <v>1969</v>
      </c>
      <c r="E109" t="s">
        <v>1953</v>
      </c>
      <c r="F109" s="9" t="s">
        <v>1956</v>
      </c>
      <c r="G109" s="5" t="s">
        <v>1049</v>
      </c>
      <c r="H109" s="6" t="s">
        <v>2026</v>
      </c>
      <c r="I109" s="5" t="str">
        <f t="shared" si="3"/>
        <v>insert into ccd_cruise_legs (LEG_NAME, LEG_START_DATE, LEG_END_DATE, LEG_DESC, CRUISE_ID, VESSEL_ID, PLAT_TYPE_ID, TZ_NAME) values ('SE-21-09 Leg 1', TO_DATE('5/11/2021', 'MM/DD/YYYY'), TO_DATE('5/30/2021', 'MM/DD/YYYY'), 'Legs were fabricated for testing purposes (update cruise leg test case 1)', (SELECT CCD_CRUISES.CRUISE_ID FROM CCD_CRUISES where cruise_name = 'SE-21-09'), (select vessel_id from ccd_vessels where vessel_name = 'Oscar Elton Sette'), (select PLAT_TYPE_ID from CCD_PLAT_TYPES where PLAT_TYPE_NAME = 'Fishery Survey Vessel (FSV)'), 'US/Hawaii');</v>
      </c>
    </row>
    <row r="110" spans="1:9" x14ac:dyDescent="0.25">
      <c r="A110" t="s">
        <v>33</v>
      </c>
      <c r="B110" s="9" t="s">
        <v>1957</v>
      </c>
      <c r="C110" s="8" t="s">
        <v>1970</v>
      </c>
      <c r="D110" s="8" t="s">
        <v>1971</v>
      </c>
      <c r="E110" t="s">
        <v>1953</v>
      </c>
      <c r="F110" s="9" t="s">
        <v>1956</v>
      </c>
      <c r="G110" s="5" t="s">
        <v>1049</v>
      </c>
      <c r="H110" s="6" t="s">
        <v>2026</v>
      </c>
      <c r="I110" s="5" t="str">
        <f t="shared" si="3"/>
        <v>insert into ccd_cruise_legs (LEG_NAME, LEG_START_DATE, LEG_END_DATE, LEG_DESC, CRUISE_ID, VESSEL_ID, PLAT_TYPE_ID, TZ_NAME) values ('SE-21-09 Leg 2', TO_DATE('6/2/2021', 'MM/DD/YYYY'), TO_DATE('6/19/2021', 'MM/DD/YYYY'), 'Legs were fabricated for testing purposes (update cruise leg test case 1)', (SELECT CCD_CRUISES.CRUISE_ID FROM CCD_CRUISES where cruise_name = 'SE-21-09'), (select vessel_id from ccd_vessels where vessel_name = 'Oscar Elton Sette'), (select PLAT_TYPE_ID from CCD_PLAT_TYPES where PLAT_TYPE_NAME = 'Fishery Survey Vessel (FSV)'), 'US/Hawaii');</v>
      </c>
    </row>
    <row r="111" spans="1:9" x14ac:dyDescent="0.25">
      <c r="A111" t="s">
        <v>4</v>
      </c>
      <c r="B111" s="9" t="s">
        <v>1988</v>
      </c>
      <c r="C111" s="8" t="s">
        <v>1992</v>
      </c>
      <c r="D111" s="8" t="s">
        <v>1993</v>
      </c>
      <c r="E111" t="s">
        <v>1985</v>
      </c>
      <c r="F111" s="9" t="s">
        <v>2000</v>
      </c>
      <c r="G111" s="5" t="s">
        <v>1049</v>
      </c>
      <c r="H111" s="6" t="s">
        <v>2026</v>
      </c>
      <c r="I111" s="5" t="str">
        <f t="shared" si="3"/>
        <v>insert into ccd_cruise_legs (LEG_NAME, LEG_START_DATE, LEG_END_DATE, LEG_DESC, CRUISE_ID, VESSEL_ID, PLAT_TYPE_ID, TZ_NAME) values ('SE-19-04 Leg 1', TO_DATE('6/1/2019', 'MM/DD/YYYY'), TO_DATE('6/15/2019', 'MM/DD/YYYY'), 'Legs were fabricated for testing purposes (update cruise leg test case 2)', (SELECT CCD_CRUISES.CRUISE_ID FROM CCD_CRUISES where cruise_name = 'SE-19-04'), (select vessel_id from ccd_vessels where vessel_name = 'Hi''ialakai'), (select PLAT_TYPE_ID from CCD_PLAT_TYPES where PLAT_TYPE_NAME = 'Fishery Survey Vessel (FSV)'), 'US/Hawaii');</v>
      </c>
    </row>
    <row r="112" spans="1:9" x14ac:dyDescent="0.25">
      <c r="A112" t="s">
        <v>4</v>
      </c>
      <c r="B112" s="9" t="s">
        <v>1989</v>
      </c>
      <c r="C112" s="8" t="s">
        <v>1994</v>
      </c>
      <c r="D112" s="8" t="s">
        <v>1995</v>
      </c>
      <c r="E112" t="s">
        <v>1985</v>
      </c>
      <c r="F112" s="9" t="s">
        <v>2000</v>
      </c>
      <c r="G112" s="5" t="s">
        <v>1049</v>
      </c>
      <c r="H112" s="6" t="s">
        <v>2026</v>
      </c>
      <c r="I112" s="5" t="str">
        <f t="shared" si="3"/>
        <v>insert into ccd_cruise_legs (LEG_NAME, LEG_START_DATE, LEG_END_DATE, LEG_DESC, CRUISE_ID, VESSEL_ID, PLAT_TYPE_ID, TZ_NAME) values ('SE-19-04 Leg 2', TO_DATE('6/19/2019', 'MM/DD/YYYY'), TO_DATE('7/12/2019', 'MM/DD/YYYY'), 'Legs were fabricated for testing purposes (update cruise leg test case 2)', (SELECT CCD_CRUISES.CRUISE_ID FROM CCD_CRUISES where cruise_name = 'SE-19-04'), (select vessel_id from ccd_vessels where vessel_name = 'Hi''ialakai'), (select PLAT_TYPE_ID from CCD_PLAT_TYPES where PLAT_TYPE_NAME = 'Fishery Survey Vessel (FSV)'), 'US/Hawaii');</v>
      </c>
    </row>
    <row r="113" spans="1:9" x14ac:dyDescent="0.25">
      <c r="A113" s="17" t="s">
        <v>4</v>
      </c>
      <c r="B113" s="17" t="s">
        <v>1990</v>
      </c>
      <c r="C113" s="8" t="s">
        <v>1996</v>
      </c>
      <c r="D113" s="8" t="s">
        <v>1997</v>
      </c>
      <c r="E113" t="s">
        <v>1985</v>
      </c>
      <c r="F113" s="9" t="s">
        <v>2001</v>
      </c>
      <c r="G113" s="5" t="s">
        <v>1049</v>
      </c>
      <c r="H113" s="6" t="s">
        <v>2026</v>
      </c>
      <c r="I113" s="5" t="str">
        <f t="shared" si="3"/>
        <v>insert into ccd_cruise_legs (LEG_NAME, LEG_START_DATE, LEG_END_DATE, LEG_DESC, CRUISE_ID, VESSEL_ID, PLAT_TYPE_ID, TZ_NAME) values ('SE-19-05 Leg 1', TO_DATE('7/14/2019', 'MM/DD/YYYY'), TO_DATE('7/31/2019', 'MM/DD/YYYY'), 'Legs were fabricated for testing purposes (update cruise leg test case 2)', (SELECT CCD_CRUISES.CRUISE_ID FROM CCD_CRUISES where cruise_name = 'SE-19-05'), (select vessel_id from ccd_vessels where vessel_name = 'Hi''ialakai'), (select PLAT_TYPE_ID from CCD_PLAT_TYPES where PLAT_TYPE_NAME = 'Fishery Survey Vessel (FSV)'), 'US/Hawaii');</v>
      </c>
    </row>
    <row r="114" spans="1:9" x14ac:dyDescent="0.25">
      <c r="A114" t="s">
        <v>4</v>
      </c>
      <c r="B114" s="9" t="s">
        <v>1991</v>
      </c>
      <c r="C114" s="8" t="s">
        <v>1998</v>
      </c>
      <c r="D114" s="8" t="s">
        <v>1999</v>
      </c>
      <c r="E114" t="s">
        <v>1985</v>
      </c>
      <c r="F114" s="9" t="s">
        <v>2001</v>
      </c>
      <c r="G114" s="5" t="s">
        <v>1049</v>
      </c>
      <c r="H114" s="6" t="s">
        <v>2026</v>
      </c>
      <c r="I114" s="5" t="str">
        <f t="shared" si="3"/>
        <v>insert into ccd_cruise_legs (LEG_NAME, LEG_START_DATE, LEG_END_DATE, LEG_DESC, CRUISE_ID, VESSEL_ID, PLAT_TYPE_ID, TZ_NAME) values ('SE-19-05 Leg 2', TO_DATE('8/2/2019', 'MM/DD/YYYY'), TO_DATE('8/15/2019', 'MM/DD/YYYY'), 'Legs were fabricated for testing purposes (update cruise leg test case 2)', (SELECT CCD_CRUISES.CRUISE_ID FROM CCD_CRUISES where cruise_name = 'SE-19-05'), (select vessel_id from ccd_vessels where vessel_name = 'Hi''ialakai'), (select PLAT_TYPE_ID from CCD_PLAT_TYPES where PLAT_TYPE_NAME = 'Fishery Survey Vessel (FSV)'), 'US/Hawaii');</v>
      </c>
    </row>
    <row r="115" spans="1:9" x14ac:dyDescent="0.25">
      <c r="A115" t="s">
        <v>4</v>
      </c>
      <c r="B115" s="9" t="s">
        <v>1973</v>
      </c>
      <c r="C115" s="8" t="s">
        <v>1976</v>
      </c>
      <c r="D115" s="8" t="s">
        <v>1977</v>
      </c>
      <c r="E115" t="s">
        <v>1987</v>
      </c>
      <c r="F115" s="9" t="s">
        <v>1972</v>
      </c>
      <c r="G115" s="5" t="s">
        <v>1049</v>
      </c>
      <c r="H115" s="6" t="s">
        <v>2026</v>
      </c>
      <c r="I115" s="5" t="str">
        <f t="shared" si="3"/>
        <v>insert into ccd_cruise_legs (LEG_NAME, LEG_START_DATE, LEG_END_DATE, LEG_DESC, CRUISE_ID, VESSEL_ID, PLAT_TYPE_ID, TZ_NAME) values ('HI-19-01 Leg 1', TO_DATE('10/15/2018', 'MM/DD/YYYY'), TO_DATE('11/2/2018', 'MM/DD/YYYY'), 'Legs were fabricated for testing purposes (update cruise leg test case 3)', (SELECT CCD_CRUISES.CRUISE_ID FROM CCD_CRUISES where cruise_name = 'HI-19-01'), (select vessel_id from ccd_vessels where vessel_name = 'Hi''ialakai'), (select PLAT_TYPE_ID from CCD_PLAT_TYPES where PLAT_TYPE_NAME = 'Fishery Survey Vessel (FSV)'), 'US/Hawaii');</v>
      </c>
    </row>
    <row r="116" spans="1:9" x14ac:dyDescent="0.25">
      <c r="A116" t="s">
        <v>4</v>
      </c>
      <c r="B116" s="9" t="s">
        <v>1984</v>
      </c>
      <c r="C116" s="8" t="s">
        <v>1978</v>
      </c>
      <c r="D116" s="8" t="s">
        <v>1979</v>
      </c>
      <c r="E116" t="s">
        <v>1987</v>
      </c>
      <c r="F116" s="9" t="s">
        <v>1972</v>
      </c>
      <c r="G116" s="5" t="s">
        <v>1049</v>
      </c>
      <c r="H116" s="6" t="s">
        <v>2026</v>
      </c>
      <c r="I116" s="5" t="str">
        <f t="shared" si="3"/>
        <v>insert into ccd_cruise_legs (LEG_NAME, LEG_START_DATE, LEG_END_DATE, LEG_DESC, CRUISE_ID, VESSEL_ID, PLAT_TYPE_ID, TZ_NAME) values ('HI-19-01 Leg 2', TO_DATE('11/5/2018', 'MM/DD/YYYY'), TO_DATE('11/29/2018', 'MM/DD/YYYY'), 'Legs were fabricated for testing purposes (update cruise leg test case 3)', (SELECT CCD_CRUISES.CRUISE_ID FROM CCD_CRUISES where cruise_name = 'HI-19-01'), (select vessel_id from ccd_vessels where vessel_name = 'Hi''ialakai'), (select PLAT_TYPE_ID from CCD_PLAT_TYPES where PLAT_TYPE_NAME = 'Fishery Survey Vessel (FSV)'), 'US/Hawaii');</v>
      </c>
    </row>
    <row r="117" spans="1:9" x14ac:dyDescent="0.25">
      <c r="A117" s="18" t="s">
        <v>4</v>
      </c>
      <c r="B117" s="18" t="s">
        <v>1974</v>
      </c>
      <c r="C117" s="8" t="s">
        <v>1980</v>
      </c>
      <c r="D117" s="8" t="s">
        <v>1981</v>
      </c>
      <c r="E117" t="s">
        <v>1987</v>
      </c>
      <c r="F117" s="9" t="s">
        <v>1986</v>
      </c>
      <c r="G117" s="5" t="s">
        <v>1049</v>
      </c>
      <c r="H117" s="6" t="s">
        <v>2026</v>
      </c>
      <c r="I117" s="5" t="str">
        <f t="shared" si="3"/>
        <v>insert into ccd_cruise_legs (LEG_NAME, LEG_START_DATE, LEG_END_DATE, LEG_DESC, CRUISE_ID, VESSEL_ID, PLAT_TYPE_ID, TZ_NAME) values ('HI-19-02 Leg 1', TO_DATE('11/20/2018', 'MM/DD/YYYY'), TO_DATE('12/10/2018', 'MM/DD/YYYY'), 'Legs were fabricated for testing purposes (update cruise leg test case 3)', (SELECT CCD_CRUISES.CRUISE_ID FROM CCD_CRUISES where cruise_name = 'HI-19-02'), (select vessel_id from ccd_vessels where vessel_name = 'Hi''ialakai'), (select PLAT_TYPE_ID from CCD_PLAT_TYPES where PLAT_TYPE_NAME = 'Fishery Survey Vessel (FSV)'), 'US/Hawaii');</v>
      </c>
    </row>
    <row r="118" spans="1:9" x14ac:dyDescent="0.25">
      <c r="A118" t="s">
        <v>4</v>
      </c>
      <c r="B118" s="9" t="s">
        <v>1975</v>
      </c>
      <c r="C118" s="8" t="s">
        <v>1982</v>
      </c>
      <c r="D118" s="8" t="s">
        <v>1983</v>
      </c>
      <c r="E118" t="s">
        <v>1987</v>
      </c>
      <c r="F118" s="9" t="s">
        <v>1986</v>
      </c>
      <c r="G118" s="5" t="s">
        <v>1049</v>
      </c>
      <c r="H118" s="6" t="s">
        <v>2026</v>
      </c>
      <c r="I118" s="5" t="str">
        <f t="shared" si="3"/>
        <v>insert into ccd_cruise_legs (LEG_NAME, LEG_START_DATE, LEG_END_DATE, LEG_DESC, CRUISE_ID, VESSEL_ID, PLAT_TYPE_ID, TZ_NAME) values ('HI-19-02 Leg 2', TO_DATE('12/12/2018', 'MM/DD/YYYY'), TO_DATE('12/30/2018', 'MM/DD/YYYY'), 'Legs were fabricated for testing purposes (update cruise leg test case 3)', (SELECT CCD_CRUISES.CRUISE_ID FROM CCD_CRUISES where cruise_name = 'HI-19-02'), (select vessel_id from ccd_vessels where vessel_name = 'Hi''ialakai'), (select PLAT_TYPE_ID from CCD_PLAT_TYPES where PLAT_TYPE_NAME = 'Fishery Survey Vessel (FSV)'), 'US/Hawaii');</v>
      </c>
    </row>
    <row r="119" spans="1:9" x14ac:dyDescent="0.25">
      <c r="A119" t="s">
        <v>33</v>
      </c>
      <c r="B119" s="9" t="s">
        <v>2015</v>
      </c>
      <c r="C119" s="8" t="s">
        <v>2006</v>
      </c>
      <c r="D119" s="8" t="s">
        <v>2007</v>
      </c>
      <c r="E119" t="s">
        <v>2002</v>
      </c>
      <c r="F119" s="9" t="s">
        <v>2014</v>
      </c>
      <c r="G119" s="5" t="s">
        <v>1049</v>
      </c>
      <c r="H119" s="6" t="s">
        <v>2026</v>
      </c>
      <c r="I119" s="5" t="str">
        <f t="shared" si="3"/>
        <v>insert into ccd_cruise_legs (LEG_NAME, LEG_START_DATE, LEG_END_DATE, LEG_DESC, CRUISE_ID, VESSEL_ID, PLAT_TYPE_ID, TZ_NAME) values ('SE-22-01 Leg 1', TO_DATE('10/21/2021', 'MM/DD/YYYY'), TO_DATE('11/13/2021', 'MM/DD/YYYY'), 'Legs were fabricated for testing purposes (update cruise leg test case 4)', (SELECT CCD_CRUISES.CRUISE_ID FROM CCD_CRUISES where cruise_name = 'SE-22-01'), (select vessel_id from ccd_vessels where vessel_name = 'Oscar Elton Sette'), (select PLAT_TYPE_ID from CCD_PLAT_TYPES where PLAT_TYPE_NAME = 'Fishery Survey Vessel (FSV)'), 'US/Hawaii');</v>
      </c>
    </row>
    <row r="120" spans="1:9" x14ac:dyDescent="0.25">
      <c r="A120" t="s">
        <v>33</v>
      </c>
      <c r="B120" s="9" t="s">
        <v>2016</v>
      </c>
      <c r="C120" s="8" t="s">
        <v>2008</v>
      </c>
      <c r="D120" s="8" t="s">
        <v>2009</v>
      </c>
      <c r="E120" t="s">
        <v>2002</v>
      </c>
      <c r="F120" s="9" t="s">
        <v>2014</v>
      </c>
      <c r="G120" s="5" t="s">
        <v>1049</v>
      </c>
      <c r="H120" s="6" t="s">
        <v>2026</v>
      </c>
      <c r="I120" s="5" t="str">
        <f t="shared" si="3"/>
        <v>insert into ccd_cruise_legs (LEG_NAME, LEG_START_DATE, LEG_END_DATE, LEG_DESC, CRUISE_ID, VESSEL_ID, PLAT_TYPE_ID, TZ_NAME) values ('SE-22-01 Leg 2', TO_DATE('11/15/2021', 'MM/DD/YYYY'), TO_DATE('12/4/2021', 'MM/DD/YYYY'), 'Legs were fabricated for testing purposes (update cruise leg test case 4)', (SELECT CCD_CRUISES.CRUISE_ID FROM CCD_CRUISES where cruise_name = 'SE-22-01'), (select vessel_id from ccd_vessels where vessel_name = 'Oscar Elton Sette'), (select PLAT_TYPE_ID from CCD_PLAT_TYPES where PLAT_TYPE_NAME = 'Fishery Survey Vessel (FSV)'), 'US/Hawaii');</v>
      </c>
    </row>
    <row r="121" spans="1:9" x14ac:dyDescent="0.25">
      <c r="A121" s="16" t="s">
        <v>33</v>
      </c>
      <c r="B121" s="16" t="s">
        <v>2004</v>
      </c>
      <c r="C121" s="8" t="s">
        <v>2010</v>
      </c>
      <c r="D121" s="8" t="s">
        <v>2011</v>
      </c>
      <c r="E121" t="s">
        <v>2002</v>
      </c>
      <c r="F121" s="9" t="s">
        <v>2005</v>
      </c>
      <c r="G121" s="5" t="s">
        <v>1049</v>
      </c>
      <c r="H121" s="6" t="s">
        <v>2026</v>
      </c>
      <c r="I121" s="5" t="str">
        <f t="shared" si="3"/>
        <v>insert into ccd_cruise_legs (LEG_NAME, LEG_START_DATE, LEG_END_DATE, LEG_DESC, CRUISE_ID, VESSEL_ID, PLAT_TYPE_ID, TZ_NAME) values ('SE-22-02 Leg 1', TO_DATE('11/30/2021', 'MM/DD/YYYY'), TO_DATE('12/15/2021', 'MM/DD/YYYY'), 'Legs were fabricated for testing purposes (update cruise leg test case 4)', (SELECT CCD_CRUISES.CRUISE_ID FROM CCD_CRUISES where cruise_name = 'SE-22-02'), (select vessel_id from ccd_vessels where vessel_name = 'Oscar Elton Sette'), (select PLAT_TYPE_ID from CCD_PLAT_TYPES where PLAT_TYPE_NAME = 'Fishery Survey Vessel (FSV)'), 'US/Hawaii');</v>
      </c>
    </row>
    <row r="122" spans="1:9" x14ac:dyDescent="0.25">
      <c r="A122" t="s">
        <v>33</v>
      </c>
      <c r="B122" s="9" t="s">
        <v>2003</v>
      </c>
      <c r="C122" s="8" t="s">
        <v>2012</v>
      </c>
      <c r="D122" s="8" t="s">
        <v>2013</v>
      </c>
      <c r="E122" t="s">
        <v>2002</v>
      </c>
      <c r="F122" s="9" t="s">
        <v>2005</v>
      </c>
      <c r="G122" s="5" t="s">
        <v>1049</v>
      </c>
      <c r="H122" s="6" t="s">
        <v>2026</v>
      </c>
      <c r="I122" s="5" t="str">
        <f t="shared" si="3"/>
        <v>insert into ccd_cruise_legs (LEG_NAME, LEG_START_DATE, LEG_END_DATE, LEG_DESC, CRUISE_ID, VESSEL_ID, PLAT_TYPE_ID, TZ_NAME) values ('SE-22-02 Leg 2', TO_DATE('12/17/2021', 'MM/DD/YYYY'), TO_DATE('1/12/2022', 'MM/DD/YYYY'), 'Legs were fabricated for testing purposes (update cruise leg test case 4)', (SELECT CCD_CRUISES.CRUISE_ID FROM CCD_CRUISES where cruise_name = 'SE-22-02'), (select vessel_id from ccd_vessels where vessel_name = 'Oscar Elton Sette'), (select PLAT_TYPE_ID from CCD_PLAT_TYPES where PLAT_TYPE_NAME = 'Fishery Survey Vessel (FSV)'), 'US/Hawaii');</v>
      </c>
    </row>
  </sheetData>
  <pageMargins left="0.7" right="0.7" top="0.75" bottom="0.75" header="0.3" footer="0.3"/>
  <pageSetup orientation="portrait" horizontalDpi="1200" verticalDpi="1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workbookViewId="0">
      <selection activeCell="A35" sqref="A35"/>
    </sheetView>
  </sheetViews>
  <sheetFormatPr defaultRowHeight="15" x14ac:dyDescent="0.25"/>
  <cols>
    <col min="2" max="2" width="52.5703125" bestFit="1" customWidth="1"/>
  </cols>
  <sheetData>
    <row r="1" spans="1:3" x14ac:dyDescent="0.25">
      <c r="A1" t="s">
        <v>1726</v>
      </c>
      <c r="B1" t="s">
        <v>1731</v>
      </c>
      <c r="C1" t="s">
        <v>1714</v>
      </c>
    </row>
    <row r="2" spans="1:3" x14ac:dyDescent="0.25">
      <c r="A2" t="s">
        <v>3</v>
      </c>
      <c r="B2" t="s">
        <v>705</v>
      </c>
      <c r="C2" t="str">
        <f t="shared" ref="C2:C12" si="0">CONCATENATE("INSERT INTO CCD_CRUISE_SPP_FSSI (CRUISE_ID, TGT_SPP_FSSI_ID) VALUES ((SELECT CRUISE_ID FROM CCD_CRUISES WHERE CRUISE_NAME = '", SUBSTITUTE(A2, "'", "''"), "'), (SELECT TGT_SPP_FSSI_ID FROM CCD_TGT_SPP_FSSI WHERE TGT_SPP_FSSI_NAME = '", SUBSTITUTE(B2, "'", "''"), "'));")</f>
        <v>INSERT INTO CCD_CRUISE_SPP_FSSI (CRUISE_ID, TGT_SPP_FSSI_ID) VALUES ((SELECT CRUISE_ID FROM CCD_CRUISES WHERE CRUISE_NAME = 'HA1007'), (SELECT TGT_SPP_FSSI_ID FROM CCD_TGT_SPP_FSSI WHERE TGT_SPP_FSSI_NAME = 'Wahoo - Pacific'));</v>
      </c>
    </row>
    <row r="3" spans="1:3" x14ac:dyDescent="0.25">
      <c r="A3" t="s">
        <v>3</v>
      </c>
      <c r="B3" t="s">
        <v>727</v>
      </c>
      <c r="C3" t="str">
        <f t="shared" si="0"/>
        <v>INSERT INTO CCD_CRUISE_SPP_FSSI (CRUISE_ID, TGT_SPP_FSSI_ID) VALUES ((SELECT CRUISE_ID FROM CCD_CRUISES WHERE CRUISE_NAME = 'HA1007'), (SELECT TGT_SPP_FSSI_ID FROM CCD_TGT_SPP_FSSI WHERE TGT_SPP_FSSI_NAME = 'Yellowfin tuna - Central Western Pacific'));</v>
      </c>
    </row>
    <row r="4" spans="1:3" x14ac:dyDescent="0.25">
      <c r="A4" t="s">
        <v>3</v>
      </c>
      <c r="B4" t="s">
        <v>509</v>
      </c>
      <c r="C4" t="str">
        <f t="shared" si="0"/>
        <v>INSERT INTO CCD_CRUISE_SPP_FSSI (CRUISE_ID, TGT_SPP_FSSI_ID) VALUES ((SELECT CRUISE_ID FROM CCD_CRUISES WHERE CRUISE_NAME = 'HA1007'), (SELECT TGT_SPP_FSSI_ID FROM CCD_TGT_SPP_FSSI WHERE TGT_SPP_FSSI_NAME = 'Albacore - South Pacific'));</v>
      </c>
    </row>
    <row r="5" spans="1:3" x14ac:dyDescent="0.25">
      <c r="A5" t="s">
        <v>6</v>
      </c>
      <c r="B5" t="s">
        <v>511</v>
      </c>
      <c r="C5" t="str">
        <f t="shared" si="0"/>
        <v>INSERT INTO CCD_CRUISE_SPP_FSSI (CRUISE_ID, TGT_SPP_FSSI_ID) VALUES ((SELECT CRUISE_ID FROM CCD_CRUISES WHERE CRUISE_NAME = 'HA1201'), (SELECT TGT_SPP_FSSI_ID FROM CCD_TGT_SPP_FSSI WHERE TGT_SPP_FSSI_NAME = 'American Samoa Bottomfish Multi-species Complex'));</v>
      </c>
    </row>
    <row r="6" spans="1:3" x14ac:dyDescent="0.25">
      <c r="A6" t="s">
        <v>6</v>
      </c>
      <c r="B6" t="s">
        <v>545</v>
      </c>
      <c r="C6" t="str">
        <f t="shared" si="0"/>
        <v>INSERT INTO CCD_CRUISE_SPP_FSSI (CRUISE_ID, TGT_SPP_FSSI_ID) VALUES ((SELECT CRUISE_ID FROM CCD_CRUISES WHERE CRUISE_NAME = 'HA1201'), (SELECT TGT_SPP_FSSI_ID FROM CCD_TGT_SPP_FSSI WHERE TGT_SPP_FSSI_NAME = 'Blue marlin - Pacific'));</v>
      </c>
    </row>
    <row r="7" spans="1:3" x14ac:dyDescent="0.25">
      <c r="A7" t="s">
        <v>23</v>
      </c>
      <c r="B7" t="s">
        <v>548</v>
      </c>
      <c r="C7" t="str">
        <f t="shared" si="0"/>
        <v>INSERT INTO CCD_CRUISE_SPP_FSSI (CRUISE_ID, TGT_SPP_FSSI_ID) VALUES ((SELECT CRUISE_ID FROM CCD_CRUISES WHERE CRUISE_NAME = 'HI1101'), (SELECT TGT_SPP_FSSI_ID FROM CCD_TGT_SPP_FSSI WHERE TGT_SPP_FSSI_NAME = 'Blue shark - Pacific'));</v>
      </c>
    </row>
    <row r="8" spans="1:3" x14ac:dyDescent="0.25">
      <c r="A8" t="s">
        <v>23</v>
      </c>
      <c r="B8" t="s">
        <v>574</v>
      </c>
      <c r="C8" t="str">
        <f t="shared" si="0"/>
        <v>INSERT INTO CCD_CRUISE_SPP_FSSI (CRUISE_ID, TGT_SPP_FSSI_ID) VALUES ((SELECT CRUISE_ID FROM CCD_CRUISES WHERE CRUISE_NAME = 'HI1101'), (SELECT TGT_SPP_FSSI_ID FROM CCD_TGT_SPP_FSSI WHERE TGT_SPP_FSSI_NAME = 'Dolphinfish - Pacific'));</v>
      </c>
    </row>
    <row r="9" spans="1:3" x14ac:dyDescent="0.25">
      <c r="A9" t="s">
        <v>23</v>
      </c>
      <c r="B9" t="s">
        <v>602</v>
      </c>
      <c r="C9" t="str">
        <f t="shared" si="0"/>
        <v>INSERT INTO CCD_CRUISE_SPP_FSSI (CRUISE_ID, TGT_SPP_FSSI_ID) VALUES ((SELECT CRUISE_ID FROM CCD_CRUISES WHERE CRUISE_NAME = 'HI1101'), (SELECT TGT_SPP_FSSI_ID FROM CCD_TGT_SPP_FSSI WHERE TGT_SPP_FSSI_NAME = 'Hawaiian Archipelago Bottomfish Multi-species Complex'));</v>
      </c>
    </row>
    <row r="10" spans="1:3" x14ac:dyDescent="0.25">
      <c r="A10" t="s">
        <v>17</v>
      </c>
      <c r="B10" t="s">
        <v>607</v>
      </c>
      <c r="C10" t="str">
        <f t="shared" si="0"/>
        <v>INSERT INTO CCD_CRUISE_SPP_FSSI (CRUISE_ID, TGT_SPP_FSSI_ID) VALUES ((SELECT CRUISE_ID FROM CCD_CRUISES WHERE CRUISE_NAME = 'HI0701'), (SELECT TGT_SPP_FSSI_ID FROM CCD_TGT_SPP_FSSI WHERE TGT_SPP_FSSI_NAME = 'Kawakawa - Tropical Pacific'));</v>
      </c>
    </row>
    <row r="11" spans="1:3" x14ac:dyDescent="0.25">
      <c r="A11" t="s">
        <v>17</v>
      </c>
      <c r="B11" t="s">
        <v>674</v>
      </c>
      <c r="C11" t="str">
        <f t="shared" si="0"/>
        <v>INSERT INTO CCD_CRUISE_SPP_FSSI (CRUISE_ID, TGT_SPP_FSSI_ID) VALUES ((SELECT CRUISE_ID FROM CCD_CRUISES WHERE CRUISE_NAME = 'HI0701'), (SELECT TGT_SPP_FSSI_ID FROM CCD_TGT_SPP_FSSI WHERE TGT_SPP_FSSI_NAME = 'Shortbill spearfish - Pacific'));</v>
      </c>
    </row>
    <row r="12" spans="1:3" x14ac:dyDescent="0.25">
      <c r="A12" t="s">
        <v>17</v>
      </c>
      <c r="B12" t="s">
        <v>627</v>
      </c>
      <c r="C12" t="str">
        <f t="shared" si="0"/>
        <v>INSERT INTO CCD_CRUISE_SPP_FSSI (CRUISE_ID, TGT_SPP_FSSI_ID) VALUES ((SELECT CRUISE_ID FROM CCD_CRUISES WHERE CRUISE_NAME = 'HI0701'), (SELECT TGT_SPP_FSSI_ID FROM CCD_TGT_SPP_FSSI WHERE TGT_SPP_FSSI_NAME = 'Opah - Pacific'));</v>
      </c>
    </row>
    <row r="23" spans="1:3" x14ac:dyDescent="0.25">
      <c r="A23" s="1" t="s">
        <v>1870</v>
      </c>
    </row>
    <row r="24" spans="1:3" x14ac:dyDescent="0.25">
      <c r="A24" s="2" t="s">
        <v>143</v>
      </c>
      <c r="B24" t="s">
        <v>548</v>
      </c>
      <c r="C24" t="str">
        <f t="shared" ref="C24:C39" si="1">CONCATENATE("INSERT INTO CCD_CRUISE_SPP_FSSI (CRUISE_ID, TGT_SPP_FSSI_ID) VALUES ((SELECT CRUISE_ID FROM CCD_CRUISES WHERE CRUISE_NAME = '", SUBSTITUTE(A24, "'", "''"), "'), (SELECT TGT_SPP_FSSI_ID FROM CCD_TGT_SPP_FSSI WHERE TGT_SPP_FSSI_NAME = '", SUBSTITUTE(B24, "'", "''"), "'));")</f>
        <v>INSERT INTO CCD_CRUISE_SPP_FSSI (CRUISE_ID, TGT_SPP_FSSI_ID) VALUES ((SELECT CRUISE_ID FROM CCD_CRUISES WHERE CRUISE_NAME = 'SE-17-07'), (SELECT TGT_SPP_FSSI_ID FROM CCD_TGT_SPP_FSSI WHERE TGT_SPP_FSSI_NAME = 'Blue shark - Pacific'));</v>
      </c>
    </row>
    <row r="25" spans="1:3" x14ac:dyDescent="0.25">
      <c r="A25" s="2" t="s">
        <v>143</v>
      </c>
      <c r="B25" t="s">
        <v>574</v>
      </c>
      <c r="C25" t="str">
        <f t="shared" si="1"/>
        <v>INSERT INTO CCD_CRUISE_SPP_FSSI (CRUISE_ID, TGT_SPP_FSSI_ID) VALUES ((SELECT CRUISE_ID FROM CCD_CRUISES WHERE CRUISE_NAME = 'SE-17-07'), (SELECT TGT_SPP_FSSI_ID FROM CCD_TGT_SPP_FSSI WHERE TGT_SPP_FSSI_NAME = 'Dolphinfish - Pacific'));</v>
      </c>
    </row>
    <row r="26" spans="1:3" x14ac:dyDescent="0.25">
      <c r="A26" s="2" t="s">
        <v>143</v>
      </c>
      <c r="B26" t="s">
        <v>602</v>
      </c>
      <c r="C26" t="str">
        <f t="shared" si="1"/>
        <v>INSERT INTO CCD_CRUISE_SPP_FSSI (CRUISE_ID, TGT_SPP_FSSI_ID) VALUES ((SELECT CRUISE_ID FROM CCD_CRUISES WHERE CRUISE_NAME = 'SE-17-07'), (SELECT TGT_SPP_FSSI_ID FROM CCD_TGT_SPP_FSSI WHERE TGT_SPP_FSSI_NAME = 'Hawaiian Archipelago Bottomfish Multi-species Complex'));</v>
      </c>
    </row>
    <row r="27" spans="1:3" x14ac:dyDescent="0.25">
      <c r="A27" s="2" t="s">
        <v>143</v>
      </c>
      <c r="B27" t="s">
        <v>607</v>
      </c>
      <c r="C27" t="str">
        <f t="shared" si="1"/>
        <v>INSERT INTO CCD_CRUISE_SPP_FSSI (CRUISE_ID, TGT_SPP_FSSI_ID) VALUES ((SELECT CRUISE_ID FROM CCD_CRUISES WHERE CRUISE_NAME = 'SE-17-07'), (SELECT TGT_SPP_FSSI_ID FROM CCD_TGT_SPP_FSSI WHERE TGT_SPP_FSSI_NAME = 'Kawakawa - Tropical Pacific'));</v>
      </c>
    </row>
    <row r="28" spans="1:3" x14ac:dyDescent="0.25">
      <c r="A28" s="2" t="s">
        <v>143</v>
      </c>
      <c r="B28" t="s">
        <v>674</v>
      </c>
      <c r="C28" t="str">
        <f t="shared" si="1"/>
        <v>INSERT INTO CCD_CRUISE_SPP_FSSI (CRUISE_ID, TGT_SPP_FSSI_ID) VALUES ((SELECT CRUISE_ID FROM CCD_CRUISES WHERE CRUISE_NAME = 'SE-17-07'), (SELECT TGT_SPP_FSSI_ID FROM CCD_TGT_SPP_FSSI WHERE TGT_SPP_FSSI_NAME = 'Shortbill spearfish - Pacific'));</v>
      </c>
    </row>
    <row r="29" spans="1:3" x14ac:dyDescent="0.25">
      <c r="A29" s="2" t="s">
        <v>143</v>
      </c>
      <c r="B29" t="s">
        <v>627</v>
      </c>
      <c r="C29" t="str">
        <f t="shared" si="1"/>
        <v>INSERT INTO CCD_CRUISE_SPP_FSSI (CRUISE_ID, TGT_SPP_FSSI_ID) VALUES ((SELECT CRUISE_ID FROM CCD_CRUISES WHERE CRUISE_NAME = 'SE-17-07'), (SELECT TGT_SPP_FSSI_ID FROM CCD_TGT_SPP_FSSI WHERE TGT_SPP_FSSI_NAME = 'Opah - Pacific'));</v>
      </c>
    </row>
    <row r="30" spans="1:3" x14ac:dyDescent="0.25">
      <c r="A30" s="2" t="s">
        <v>104</v>
      </c>
      <c r="B30" t="s">
        <v>705</v>
      </c>
      <c r="C30" t="str">
        <f t="shared" si="1"/>
        <v>INSERT INTO CCD_CRUISE_SPP_FSSI (CRUISE_ID, TGT_SPP_FSSI_ID) VALUES ((SELECT CRUISE_ID FROM CCD_CRUISES WHERE CRUISE_NAME = 'TC9909'), (SELECT TGT_SPP_FSSI_ID FROM CCD_TGT_SPP_FSSI WHERE TGT_SPP_FSSI_NAME = 'Wahoo - Pacific'));</v>
      </c>
    </row>
    <row r="31" spans="1:3" x14ac:dyDescent="0.25">
      <c r="A31" s="2" t="s">
        <v>104</v>
      </c>
      <c r="B31" t="s">
        <v>727</v>
      </c>
      <c r="C31" t="str">
        <f t="shared" si="1"/>
        <v>INSERT INTO CCD_CRUISE_SPP_FSSI (CRUISE_ID, TGT_SPP_FSSI_ID) VALUES ((SELECT CRUISE_ID FROM CCD_CRUISES WHERE CRUISE_NAME = 'TC9909'), (SELECT TGT_SPP_FSSI_ID FROM CCD_TGT_SPP_FSSI WHERE TGT_SPP_FSSI_NAME = 'Yellowfin tuna - Central Western Pacific'));</v>
      </c>
    </row>
    <row r="32" spans="1:3" x14ac:dyDescent="0.25">
      <c r="A32" s="2" t="s">
        <v>104</v>
      </c>
      <c r="B32" t="s">
        <v>509</v>
      </c>
      <c r="C32" t="str">
        <f t="shared" si="1"/>
        <v>INSERT INTO CCD_CRUISE_SPP_FSSI (CRUISE_ID, TGT_SPP_FSSI_ID) VALUES ((SELECT CRUISE_ID FROM CCD_CRUISES WHERE CRUISE_NAME = 'TC9909'), (SELECT TGT_SPP_FSSI_ID FROM CCD_TGT_SPP_FSSI WHERE TGT_SPP_FSSI_NAME = 'Albacore - South Pacific'));</v>
      </c>
    </row>
    <row r="33" spans="1:3" x14ac:dyDescent="0.25">
      <c r="A33" s="2" t="s">
        <v>104</v>
      </c>
      <c r="B33" t="s">
        <v>511</v>
      </c>
      <c r="C33" t="str">
        <f t="shared" si="1"/>
        <v>INSERT INTO CCD_CRUISE_SPP_FSSI (CRUISE_ID, TGT_SPP_FSSI_ID) VALUES ((SELECT CRUISE_ID FROM CCD_CRUISES WHERE CRUISE_NAME = 'TC9909'), (SELECT TGT_SPP_FSSI_ID FROM CCD_TGT_SPP_FSSI WHERE TGT_SPP_FSSI_NAME = 'American Samoa Bottomfish Multi-species Complex'));</v>
      </c>
    </row>
    <row r="34" spans="1:3" x14ac:dyDescent="0.25">
      <c r="A34" s="2" t="s">
        <v>104</v>
      </c>
      <c r="B34" t="s">
        <v>545</v>
      </c>
      <c r="C34" t="str">
        <f t="shared" si="1"/>
        <v>INSERT INTO CCD_CRUISE_SPP_FSSI (CRUISE_ID, TGT_SPP_FSSI_ID) VALUES ((SELECT CRUISE_ID FROM CCD_CRUISES WHERE CRUISE_NAME = 'TC9909'), (SELECT TGT_SPP_FSSI_ID FROM CCD_TGT_SPP_FSSI WHERE TGT_SPP_FSSI_NAME = 'Blue marlin - Pacific'));</v>
      </c>
    </row>
    <row r="35" spans="1:3" x14ac:dyDescent="0.25">
      <c r="A35" s="2" t="s">
        <v>342</v>
      </c>
      <c r="B35" t="s">
        <v>574</v>
      </c>
      <c r="C35" t="str">
        <f t="shared" si="1"/>
        <v>INSERT INTO CCD_CRUISE_SPP_FSSI (CRUISE_ID, TGT_SPP_FSSI_ID) VALUES ((SELECT CRUISE_ID FROM CCD_CRUISES WHERE CRUISE_NAME = 'RL-17-05'), (SELECT TGT_SPP_FSSI_ID FROM CCD_TGT_SPP_FSSI WHERE TGT_SPP_FSSI_NAME = 'Dolphinfish - Pacific'));</v>
      </c>
    </row>
    <row r="36" spans="1:3" x14ac:dyDescent="0.25">
      <c r="A36" s="2" t="s">
        <v>342</v>
      </c>
      <c r="B36" t="s">
        <v>602</v>
      </c>
      <c r="C36" t="str">
        <f t="shared" si="1"/>
        <v>INSERT INTO CCD_CRUISE_SPP_FSSI (CRUISE_ID, TGT_SPP_FSSI_ID) VALUES ((SELECT CRUISE_ID FROM CCD_CRUISES WHERE CRUISE_NAME = 'RL-17-05'), (SELECT TGT_SPP_FSSI_ID FROM CCD_TGT_SPP_FSSI WHERE TGT_SPP_FSSI_NAME = 'Hawaiian Archipelago Bottomfish Multi-species Complex'));</v>
      </c>
    </row>
    <row r="37" spans="1:3" x14ac:dyDescent="0.25">
      <c r="A37" s="2" t="s">
        <v>342</v>
      </c>
      <c r="B37" t="s">
        <v>607</v>
      </c>
      <c r="C37" t="str">
        <f t="shared" si="1"/>
        <v>INSERT INTO CCD_CRUISE_SPP_FSSI (CRUISE_ID, TGT_SPP_FSSI_ID) VALUES ((SELECT CRUISE_ID FROM CCD_CRUISES WHERE CRUISE_NAME = 'RL-17-05'), (SELECT TGT_SPP_FSSI_ID FROM CCD_TGT_SPP_FSSI WHERE TGT_SPP_FSSI_NAME = 'Kawakawa - Tropical Pacific'));</v>
      </c>
    </row>
    <row r="38" spans="1:3" x14ac:dyDescent="0.25">
      <c r="A38" s="2" t="s">
        <v>342</v>
      </c>
      <c r="B38" t="s">
        <v>674</v>
      </c>
      <c r="C38" t="str">
        <f t="shared" si="1"/>
        <v>INSERT INTO CCD_CRUISE_SPP_FSSI (CRUISE_ID, TGT_SPP_FSSI_ID) VALUES ((SELECT CRUISE_ID FROM CCD_CRUISES WHERE CRUISE_NAME = 'RL-17-05'), (SELECT TGT_SPP_FSSI_ID FROM CCD_TGT_SPP_FSSI WHERE TGT_SPP_FSSI_NAME = 'Shortbill spearfish - Pacific'));</v>
      </c>
    </row>
    <row r="39" spans="1:3" x14ac:dyDescent="0.25">
      <c r="A39" s="2" t="s">
        <v>342</v>
      </c>
      <c r="B39" t="s">
        <v>627</v>
      </c>
      <c r="C39" t="str">
        <f t="shared" si="1"/>
        <v>INSERT INTO CCD_CRUISE_SPP_FSSI (CRUISE_ID, TGT_SPP_FSSI_ID) VALUES ((SELECT CRUISE_ID FROM CCD_CRUISES WHERE CRUISE_NAME = 'RL-17-05'), (SELECT TGT_SPP_FSSI_ID FROM CCD_TGT_SPP_FSSI WHERE TGT_SPP_FSSI_NAME = 'Opah - Pacific'));</v>
      </c>
    </row>
  </sheetData>
  <pageMargins left="0.7" right="0.7" top="0.75" bottom="0.75" header="0.3" footer="0.3"/>
  <pageSetup orientation="portrait" horizontalDpi="1200" verticalDpi="12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workbookViewId="0">
      <selection activeCell="A37" sqref="A37"/>
    </sheetView>
  </sheetViews>
  <sheetFormatPr defaultRowHeight="15" x14ac:dyDescent="0.25"/>
  <cols>
    <col min="2" max="2" width="34.28515625" bestFit="1" customWidth="1"/>
  </cols>
  <sheetData>
    <row r="1" spans="1:3" x14ac:dyDescent="0.25">
      <c r="A1" t="s">
        <v>1726</v>
      </c>
      <c r="B1" t="s">
        <v>1731</v>
      </c>
      <c r="C1" t="s">
        <v>1714</v>
      </c>
    </row>
    <row r="2" spans="1:3" x14ac:dyDescent="0.25">
      <c r="A2" t="s">
        <v>3</v>
      </c>
      <c r="B2" t="s">
        <v>952</v>
      </c>
      <c r="C2" t="str">
        <f t="shared" ref="C2:C12" si="0">CONCATENATE("INSERT INTO CCD_CRUISE_SPP_MMPA (CRUISE_ID, TGT_SPP_MMPA_ID) VALUES ((SELECT CRUISE_ID FROM CCD_CRUISES WHERE CRUISE_NAME = '", SUBSTITUTE(A2, "'", "''"), "'), (SELECT TGT_SPP_MMPA_ID FROM CCD_TGT_SPP_MMPA WHERE TGT_SPP_MMPA_NAME = '", SUBSTITUTE(B2, "'", "''"), "'));")</f>
        <v>INSERT INTO CCD_CRUISE_SPP_MMPA (CRUISE_ID, TGT_SPP_MMPA_ID) VALUES ((SELECT CRUISE_ID FROM CCD_CRUISES WHERE CRUISE_NAME = 'HA1007'), (SELECT TGT_SPP_MMPA_ID FROM CCD_TGT_SPP_MMPA WHERE TGT_SPP_MMPA_NAME = 'Pantropical Spotted Dolphin - Hawaii'));</v>
      </c>
    </row>
    <row r="3" spans="1:3" x14ac:dyDescent="0.25">
      <c r="A3" t="s">
        <v>3</v>
      </c>
      <c r="B3" t="s">
        <v>942</v>
      </c>
      <c r="C3" t="str">
        <f t="shared" si="0"/>
        <v>INSERT INTO CCD_CRUISE_SPP_MMPA (CRUISE_ID, TGT_SPP_MMPA_ID) VALUES ((SELECT CRUISE_ID FROM CCD_CRUISES WHERE CRUISE_NAME = 'HA1007'), (SELECT TGT_SPP_MMPA_ID FROM CCD_TGT_SPP_MMPA WHERE TGT_SPP_MMPA_NAME = 'Minke Whale - Hawaii'));</v>
      </c>
    </row>
    <row r="4" spans="1:3" x14ac:dyDescent="0.25">
      <c r="A4" t="s">
        <v>3</v>
      </c>
      <c r="B4" t="s">
        <v>933</v>
      </c>
      <c r="C4" t="str">
        <f t="shared" si="0"/>
        <v>INSERT INTO CCD_CRUISE_SPP_MMPA (CRUISE_ID, TGT_SPP_MMPA_ID) VALUES ((SELECT CRUISE_ID FROM CCD_CRUISES WHERE CRUISE_NAME = 'HA1007'), (SELECT TGT_SPP_MMPA_ID FROM CCD_TGT_SPP_MMPA WHERE TGT_SPP_MMPA_NAME = 'Longman''s Beaked Whale - Hawaii'));</v>
      </c>
    </row>
    <row r="5" spans="1:3" x14ac:dyDescent="0.25">
      <c r="A5" t="s">
        <v>6</v>
      </c>
      <c r="B5" t="s">
        <v>959</v>
      </c>
      <c r="C5" t="str">
        <f t="shared" si="0"/>
        <v>INSERT INTO CCD_CRUISE_SPP_MMPA (CRUISE_ID, TGT_SPP_MMPA_ID) VALUES ((SELECT CRUISE_ID FROM CCD_CRUISES WHERE CRUISE_NAME = 'HA1201'), (SELECT TGT_SPP_MMPA_ID FROM CCD_TGT_SPP_MMPA WHERE TGT_SPP_MMPA_NAME = 'Pygmy Sperm Whale - Hawaii'));</v>
      </c>
    </row>
    <row r="6" spans="1:3" x14ac:dyDescent="0.25">
      <c r="A6" t="s">
        <v>6</v>
      </c>
      <c r="B6" t="s">
        <v>971</v>
      </c>
      <c r="C6" t="str">
        <f t="shared" si="0"/>
        <v>INSERT INTO CCD_CRUISE_SPP_MMPA (CRUISE_ID, TGT_SPP_MMPA_ID) VALUES ((SELECT CRUISE_ID FROM CCD_CRUISES WHERE CRUISE_NAME = 'HA1201'), (SELECT TGT_SPP_MMPA_ID FROM CCD_TGT_SPP_MMPA WHERE TGT_SPP_MMPA_NAME = 'Sei Whale - Hawaii'));</v>
      </c>
    </row>
    <row r="7" spans="1:3" x14ac:dyDescent="0.25">
      <c r="A7" t="s">
        <v>23</v>
      </c>
      <c r="B7" t="s">
        <v>965</v>
      </c>
      <c r="C7" t="str">
        <f t="shared" si="0"/>
        <v>INSERT INTO CCD_CRUISE_SPP_MMPA (CRUISE_ID, TGT_SPP_MMPA_ID) VALUES ((SELECT CRUISE_ID FROM CCD_CRUISES WHERE CRUISE_NAME = 'HI1101'), (SELECT TGT_SPP_MMPA_ID FROM CCD_TGT_SPP_MMPA WHERE TGT_SPP_MMPA_NAME = 'Risso''s Dolphin - Hawaii'));</v>
      </c>
    </row>
    <row r="8" spans="1:3" x14ac:dyDescent="0.25">
      <c r="A8" t="s">
        <v>23</v>
      </c>
      <c r="B8" t="s">
        <v>976</v>
      </c>
      <c r="C8" t="str">
        <f t="shared" si="0"/>
        <v>INSERT INTO CCD_CRUISE_SPP_MMPA (CRUISE_ID, TGT_SPP_MMPA_ID) VALUES ((SELECT CRUISE_ID FROM CCD_CRUISES WHERE CRUISE_NAME = 'HI1101'), (SELECT TGT_SPP_MMPA_ID FROM CCD_TGT_SPP_MMPA WHERE TGT_SPP_MMPA_NAME = 'Short-Finned Pilot Whale - Hawaii'));</v>
      </c>
    </row>
    <row r="9" spans="1:3" x14ac:dyDescent="0.25">
      <c r="A9" t="s">
        <v>23</v>
      </c>
      <c r="B9" t="s">
        <v>981</v>
      </c>
      <c r="C9" t="str">
        <f t="shared" si="0"/>
        <v>INSERT INTO CCD_CRUISE_SPP_MMPA (CRUISE_ID, TGT_SPP_MMPA_ID) VALUES ((SELECT CRUISE_ID FROM CCD_CRUISES WHERE CRUISE_NAME = 'HI1101'), (SELECT TGT_SPP_MMPA_ID FROM CCD_TGT_SPP_MMPA WHERE TGT_SPP_MMPA_NAME = 'Sperm Whale - Hawaii'));</v>
      </c>
    </row>
    <row r="10" spans="1:3" x14ac:dyDescent="0.25">
      <c r="A10" t="s">
        <v>17</v>
      </c>
      <c r="B10" t="s">
        <v>985</v>
      </c>
      <c r="C10" t="str">
        <f t="shared" si="0"/>
        <v>INSERT INTO CCD_CRUISE_SPP_MMPA (CRUISE_ID, TGT_SPP_MMPA_ID) VALUES ((SELECT CRUISE_ID FROM CCD_CRUISES WHERE CRUISE_NAME = 'HI0701'), (SELECT TGT_SPP_MMPA_ID FROM CCD_TGT_SPP_MMPA WHERE TGT_SPP_MMPA_NAME = 'Spinner Dolphin - Hawaii'));</v>
      </c>
    </row>
    <row r="11" spans="1:3" x14ac:dyDescent="0.25">
      <c r="A11" t="s">
        <v>17</v>
      </c>
      <c r="B11" t="s">
        <v>991</v>
      </c>
      <c r="C11" t="str">
        <f t="shared" si="0"/>
        <v>INSERT INTO CCD_CRUISE_SPP_MMPA (CRUISE_ID, TGT_SPP_MMPA_ID) VALUES ((SELECT CRUISE_ID FROM CCD_CRUISES WHERE CRUISE_NAME = 'HI0701'), (SELECT TGT_SPP_MMPA_ID FROM CCD_TGT_SPP_MMPA WHERE TGT_SPP_MMPA_NAME = 'Striped Dolphin - Hawaii'));</v>
      </c>
    </row>
    <row r="12" spans="1:3" x14ac:dyDescent="0.25">
      <c r="A12" t="s">
        <v>17</v>
      </c>
      <c r="B12" t="s">
        <v>847</v>
      </c>
      <c r="C12" t="str">
        <f t="shared" si="0"/>
        <v>INSERT INTO CCD_CRUISE_SPP_MMPA (CRUISE_ID, TGT_SPP_MMPA_ID) VALUES ((SELECT CRUISE_ID FROM CCD_CRUISES WHERE CRUISE_NAME = 'HI0701'), (SELECT TGT_SPP_MMPA_ID FROM CCD_TGT_SPP_MMPA WHERE TGT_SPP_MMPA_NAME = 'Blainville''s Beaked Whale - Hawaii'));</v>
      </c>
    </row>
    <row r="23" spans="1:3" x14ac:dyDescent="0.25">
      <c r="A23" s="1" t="s">
        <v>1870</v>
      </c>
    </row>
    <row r="24" spans="1:3" x14ac:dyDescent="0.25">
      <c r="A24" s="2" t="s">
        <v>143</v>
      </c>
      <c r="B24" t="s">
        <v>952</v>
      </c>
      <c r="C24" t="str">
        <f t="shared" ref="C24:C40" si="1">CONCATENATE("INSERT INTO CCD_CRUISE_SPP_MMPA (CRUISE_ID, TGT_SPP_MMPA_ID) VALUES ((SELECT CRUISE_ID FROM CCD_CRUISES WHERE CRUISE_NAME = '", SUBSTITUTE(A24, "'", "''"), "'), (SELECT TGT_SPP_MMPA_ID FROM CCD_TGT_SPP_MMPA WHERE TGT_SPP_MMPA_NAME = '", SUBSTITUTE(B24, "'", "''"), "'));")</f>
        <v>INSERT INTO CCD_CRUISE_SPP_MMPA (CRUISE_ID, TGT_SPP_MMPA_ID) VALUES ((SELECT CRUISE_ID FROM CCD_CRUISES WHERE CRUISE_NAME = 'SE-17-07'), (SELECT TGT_SPP_MMPA_ID FROM CCD_TGT_SPP_MMPA WHERE TGT_SPP_MMPA_NAME = 'Pantropical Spotted Dolphin - Hawaii'));</v>
      </c>
    </row>
    <row r="25" spans="1:3" x14ac:dyDescent="0.25">
      <c r="A25" s="2" t="s">
        <v>143</v>
      </c>
      <c r="B25" t="s">
        <v>942</v>
      </c>
      <c r="C25" t="str">
        <f t="shared" si="1"/>
        <v>INSERT INTO CCD_CRUISE_SPP_MMPA (CRUISE_ID, TGT_SPP_MMPA_ID) VALUES ((SELECT CRUISE_ID FROM CCD_CRUISES WHERE CRUISE_NAME = 'SE-17-07'), (SELECT TGT_SPP_MMPA_ID FROM CCD_TGT_SPP_MMPA WHERE TGT_SPP_MMPA_NAME = 'Minke Whale - Hawaii'));</v>
      </c>
    </row>
    <row r="26" spans="1:3" x14ac:dyDescent="0.25">
      <c r="A26" s="2" t="s">
        <v>143</v>
      </c>
      <c r="B26" t="s">
        <v>933</v>
      </c>
      <c r="C26" t="str">
        <f t="shared" si="1"/>
        <v>INSERT INTO CCD_CRUISE_SPP_MMPA (CRUISE_ID, TGT_SPP_MMPA_ID) VALUES ((SELECT CRUISE_ID FROM CCD_CRUISES WHERE CRUISE_NAME = 'SE-17-07'), (SELECT TGT_SPP_MMPA_ID FROM CCD_TGT_SPP_MMPA WHERE TGT_SPP_MMPA_NAME = 'Longman''s Beaked Whale - Hawaii'));</v>
      </c>
    </row>
    <row r="27" spans="1:3" x14ac:dyDescent="0.25">
      <c r="A27" s="2" t="s">
        <v>143</v>
      </c>
      <c r="B27" t="s">
        <v>959</v>
      </c>
      <c r="C27" t="str">
        <f t="shared" si="1"/>
        <v>INSERT INTO CCD_CRUISE_SPP_MMPA (CRUISE_ID, TGT_SPP_MMPA_ID) VALUES ((SELECT CRUISE_ID FROM CCD_CRUISES WHERE CRUISE_NAME = 'SE-17-07'), (SELECT TGT_SPP_MMPA_ID FROM CCD_TGT_SPP_MMPA WHERE TGT_SPP_MMPA_NAME = 'Pygmy Sperm Whale - Hawaii'));</v>
      </c>
    </row>
    <row r="28" spans="1:3" x14ac:dyDescent="0.25">
      <c r="A28" s="2" t="s">
        <v>143</v>
      </c>
      <c r="B28" t="s">
        <v>971</v>
      </c>
      <c r="C28" t="str">
        <f t="shared" si="1"/>
        <v>INSERT INTO CCD_CRUISE_SPP_MMPA (CRUISE_ID, TGT_SPP_MMPA_ID) VALUES ((SELECT CRUISE_ID FROM CCD_CRUISES WHERE CRUISE_NAME = 'SE-17-07'), (SELECT TGT_SPP_MMPA_ID FROM CCD_TGT_SPP_MMPA WHERE TGT_SPP_MMPA_NAME = 'Sei Whale - Hawaii'));</v>
      </c>
    </row>
    <row r="29" spans="1:3" x14ac:dyDescent="0.25">
      <c r="A29" s="2" t="s">
        <v>143</v>
      </c>
      <c r="B29" t="s">
        <v>965</v>
      </c>
      <c r="C29" t="str">
        <f t="shared" si="1"/>
        <v>INSERT INTO CCD_CRUISE_SPP_MMPA (CRUISE_ID, TGT_SPP_MMPA_ID) VALUES ((SELECT CRUISE_ID FROM CCD_CRUISES WHERE CRUISE_NAME = 'SE-17-07'), (SELECT TGT_SPP_MMPA_ID FROM CCD_TGT_SPP_MMPA WHERE TGT_SPP_MMPA_NAME = 'Risso''s Dolphin - Hawaii'));</v>
      </c>
    </row>
    <row r="30" spans="1:3" x14ac:dyDescent="0.25">
      <c r="A30" s="2" t="s">
        <v>143</v>
      </c>
      <c r="B30" t="s">
        <v>976</v>
      </c>
      <c r="C30" t="str">
        <f t="shared" si="1"/>
        <v>INSERT INTO CCD_CRUISE_SPP_MMPA (CRUISE_ID, TGT_SPP_MMPA_ID) VALUES ((SELECT CRUISE_ID FROM CCD_CRUISES WHERE CRUISE_NAME = 'SE-17-07'), (SELECT TGT_SPP_MMPA_ID FROM CCD_TGT_SPP_MMPA WHERE TGT_SPP_MMPA_NAME = 'Short-Finned Pilot Whale - Hawaii'));</v>
      </c>
    </row>
    <row r="31" spans="1:3" x14ac:dyDescent="0.25">
      <c r="A31" s="2" t="s">
        <v>104</v>
      </c>
      <c r="B31" t="s">
        <v>971</v>
      </c>
      <c r="C31" t="str">
        <f t="shared" si="1"/>
        <v>INSERT INTO CCD_CRUISE_SPP_MMPA (CRUISE_ID, TGT_SPP_MMPA_ID) VALUES ((SELECT CRUISE_ID FROM CCD_CRUISES WHERE CRUISE_NAME = 'TC9909'), (SELECT TGT_SPP_MMPA_ID FROM CCD_TGT_SPP_MMPA WHERE TGT_SPP_MMPA_NAME = 'Sei Whale - Hawaii'));</v>
      </c>
    </row>
    <row r="32" spans="1:3" x14ac:dyDescent="0.25">
      <c r="A32" s="2" t="s">
        <v>104</v>
      </c>
      <c r="B32" t="s">
        <v>965</v>
      </c>
      <c r="C32" t="str">
        <f t="shared" si="1"/>
        <v>INSERT INTO CCD_CRUISE_SPP_MMPA (CRUISE_ID, TGT_SPP_MMPA_ID) VALUES ((SELECT CRUISE_ID FROM CCD_CRUISES WHERE CRUISE_NAME = 'TC9909'), (SELECT TGT_SPP_MMPA_ID FROM CCD_TGT_SPP_MMPA WHERE TGT_SPP_MMPA_NAME = 'Risso''s Dolphin - Hawaii'));</v>
      </c>
    </row>
    <row r="33" spans="1:3" x14ac:dyDescent="0.25">
      <c r="A33" s="2" t="s">
        <v>104</v>
      </c>
      <c r="B33" t="s">
        <v>976</v>
      </c>
      <c r="C33" t="str">
        <f t="shared" si="1"/>
        <v>INSERT INTO CCD_CRUISE_SPP_MMPA (CRUISE_ID, TGT_SPP_MMPA_ID) VALUES ((SELECT CRUISE_ID FROM CCD_CRUISES WHERE CRUISE_NAME = 'TC9909'), (SELECT TGT_SPP_MMPA_ID FROM CCD_TGT_SPP_MMPA WHERE TGT_SPP_MMPA_NAME = 'Short-Finned Pilot Whale - Hawaii'));</v>
      </c>
    </row>
    <row r="34" spans="1:3" x14ac:dyDescent="0.25">
      <c r="A34" s="2" t="s">
        <v>104</v>
      </c>
      <c r="B34" t="s">
        <v>981</v>
      </c>
      <c r="C34" t="str">
        <f t="shared" si="1"/>
        <v>INSERT INTO CCD_CRUISE_SPP_MMPA (CRUISE_ID, TGT_SPP_MMPA_ID) VALUES ((SELECT CRUISE_ID FROM CCD_CRUISES WHERE CRUISE_NAME = 'TC9909'), (SELECT TGT_SPP_MMPA_ID FROM CCD_TGT_SPP_MMPA WHERE TGT_SPP_MMPA_NAME = 'Sperm Whale - Hawaii'));</v>
      </c>
    </row>
    <row r="35" spans="1:3" x14ac:dyDescent="0.25">
      <c r="A35" s="2" t="s">
        <v>104</v>
      </c>
      <c r="B35" t="s">
        <v>985</v>
      </c>
      <c r="C35" t="str">
        <f t="shared" si="1"/>
        <v>INSERT INTO CCD_CRUISE_SPP_MMPA (CRUISE_ID, TGT_SPP_MMPA_ID) VALUES ((SELECT CRUISE_ID FROM CCD_CRUISES WHERE CRUISE_NAME = 'TC9909'), (SELECT TGT_SPP_MMPA_ID FROM CCD_TGT_SPP_MMPA WHERE TGT_SPP_MMPA_NAME = 'Spinner Dolphin - Hawaii'));</v>
      </c>
    </row>
    <row r="36" spans="1:3" x14ac:dyDescent="0.25">
      <c r="A36" s="2" t="s">
        <v>104</v>
      </c>
      <c r="B36" t="s">
        <v>991</v>
      </c>
      <c r="C36" t="str">
        <f t="shared" si="1"/>
        <v>INSERT INTO CCD_CRUISE_SPP_MMPA (CRUISE_ID, TGT_SPP_MMPA_ID) VALUES ((SELECT CRUISE_ID FROM CCD_CRUISES WHERE CRUISE_NAME = 'TC9909'), (SELECT TGT_SPP_MMPA_ID FROM CCD_TGT_SPP_MMPA WHERE TGT_SPP_MMPA_NAME = 'Striped Dolphin - Hawaii'));</v>
      </c>
    </row>
    <row r="37" spans="1:3" x14ac:dyDescent="0.25">
      <c r="A37" s="2" t="s">
        <v>342</v>
      </c>
      <c r="B37" t="s">
        <v>959</v>
      </c>
      <c r="C37" t="str">
        <f t="shared" si="1"/>
        <v>INSERT INTO CCD_CRUISE_SPP_MMPA (CRUISE_ID, TGT_SPP_MMPA_ID) VALUES ((SELECT CRUISE_ID FROM CCD_CRUISES WHERE CRUISE_NAME = 'RL-17-05'), (SELECT TGT_SPP_MMPA_ID FROM CCD_TGT_SPP_MMPA WHERE TGT_SPP_MMPA_NAME = 'Pygmy Sperm Whale - Hawaii'));</v>
      </c>
    </row>
    <row r="38" spans="1:3" x14ac:dyDescent="0.25">
      <c r="A38" s="2" t="s">
        <v>342</v>
      </c>
      <c r="B38" t="s">
        <v>971</v>
      </c>
      <c r="C38" t="str">
        <f t="shared" si="1"/>
        <v>INSERT INTO CCD_CRUISE_SPP_MMPA (CRUISE_ID, TGT_SPP_MMPA_ID) VALUES ((SELECT CRUISE_ID FROM CCD_CRUISES WHERE CRUISE_NAME = 'RL-17-05'), (SELECT TGT_SPP_MMPA_ID FROM CCD_TGT_SPP_MMPA WHERE TGT_SPP_MMPA_NAME = 'Sei Whale - Hawaii'));</v>
      </c>
    </row>
    <row r="39" spans="1:3" x14ac:dyDescent="0.25">
      <c r="A39" s="2" t="s">
        <v>342</v>
      </c>
      <c r="B39" t="s">
        <v>965</v>
      </c>
      <c r="C39" t="str">
        <f t="shared" si="1"/>
        <v>INSERT INTO CCD_CRUISE_SPP_MMPA (CRUISE_ID, TGT_SPP_MMPA_ID) VALUES ((SELECT CRUISE_ID FROM CCD_CRUISES WHERE CRUISE_NAME = 'RL-17-05'), (SELECT TGT_SPP_MMPA_ID FROM CCD_TGT_SPP_MMPA WHERE TGT_SPP_MMPA_NAME = 'Risso''s Dolphin - Hawaii'));</v>
      </c>
    </row>
    <row r="40" spans="1:3" x14ac:dyDescent="0.25">
      <c r="A40" s="2" t="s">
        <v>342</v>
      </c>
      <c r="B40" t="s">
        <v>976</v>
      </c>
      <c r="C40" t="str">
        <f t="shared" si="1"/>
        <v>INSERT INTO CCD_CRUISE_SPP_MMPA (CRUISE_ID, TGT_SPP_MMPA_ID) VALUES ((SELECT CRUISE_ID FROM CCD_CRUISES WHERE CRUISE_NAME = 'RL-17-05'), (SELECT TGT_SPP_MMPA_ID FROM CCD_TGT_SPP_MMPA WHERE TGT_SPP_MMPA_NAME = 'Short-Finned Pilot Whale - Hawaii'));</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workbookViewId="0">
      <selection activeCell="A34" sqref="A34"/>
    </sheetView>
  </sheetViews>
  <sheetFormatPr defaultRowHeight="15" x14ac:dyDescent="0.25"/>
  <cols>
    <col min="2" max="2" width="33" bestFit="1" customWidth="1"/>
  </cols>
  <sheetData>
    <row r="1" spans="1:3" x14ac:dyDescent="0.25">
      <c r="A1" t="s">
        <v>1726</v>
      </c>
      <c r="B1" t="s">
        <v>1732</v>
      </c>
      <c r="C1" t="s">
        <v>1714</v>
      </c>
    </row>
    <row r="2" spans="1:3" x14ac:dyDescent="0.25">
      <c r="A2" t="s">
        <v>3</v>
      </c>
      <c r="B2" t="s">
        <v>1000</v>
      </c>
      <c r="C2" t="str">
        <f>CONCATENATE("INSERT INTO CCD_CRUISE_EXP_SPP (CRUISE_ID, EXP_SPP_CAT_ID) VALUES ((SELECT CRUISE_ID FROM CCD_CRUISES WHERE CRUISE_NAME = '", SUBSTITUTE(A2, "'", "''"), "'), (SELECT EXP_SPP_CAT_ID FROM CCD_EXP_SPP_CATS WHERE EXP_SPP_CAT_NAME = '", SUBSTITUTE(B2, "'", "''"), "'));")</f>
        <v>INSERT INTO CCD_CRUISE_EXP_SPP (CRUISE_ID, EXP_SPP_CAT_ID) VALUES ((SELECT CRUISE_ID FROM CCD_CRUISES WHERE CRUISE_NAME = 'HA1007'), (SELECT EXP_SPP_CAT_ID FROM CCD_EXP_SPP_CATS WHERE EXP_SPP_CAT_NAME = 'Coral-Mesophotic Hermatypic Coral'));</v>
      </c>
    </row>
    <row r="3" spans="1:3" x14ac:dyDescent="0.25">
      <c r="A3" t="s">
        <v>3</v>
      </c>
      <c r="B3" t="s">
        <v>1001</v>
      </c>
      <c r="C3" t="str">
        <f t="shared" ref="C3:C12" si="0">CONCATENATE("INSERT INTO CCD_CRUISE_EXP_SPP (CRUISE_ID, EXP_SPP_CAT_ID) VALUES ((SELECT CRUISE_ID FROM CCD_CRUISES WHERE CRUISE_NAME = '", SUBSTITUTE(A3, "'", "''"), "'), (SELECT EXP_SPP_CAT_ID FROM CCD_EXP_SPP_CATS WHERE EXP_SPP_CAT_NAME = '", SUBSTITUTE(B3, "'", "''"), "'));")</f>
        <v>INSERT INTO CCD_CRUISE_EXP_SPP (CRUISE_ID, EXP_SPP_CAT_ID) VALUES ((SELECT CRUISE_ID FROM CCD_CRUISES WHERE CRUISE_NAME = 'HA1007'), (SELECT EXP_SPP_CAT_ID FROM CCD_EXP_SPP_CATS WHERE EXP_SPP_CAT_NAME = 'Coral-Octocoral'));</v>
      </c>
    </row>
    <row r="4" spans="1:3" x14ac:dyDescent="0.25">
      <c r="A4" t="s">
        <v>3</v>
      </c>
      <c r="B4" t="s">
        <v>1008</v>
      </c>
      <c r="C4" t="str">
        <f t="shared" si="0"/>
        <v>INSERT INTO CCD_CRUISE_EXP_SPP (CRUISE_ID, EXP_SPP_CAT_ID) VALUES ((SELECT CRUISE_ID FROM CCD_CRUISES WHERE CRUISE_NAME = 'HA1007'), (SELECT EXP_SPP_CAT_ID FROM CCD_EXP_SPP_CATS WHERE EXP_SPP_CAT_NAME = 'Fishes-Reef Fish'));</v>
      </c>
    </row>
    <row r="5" spans="1:3" x14ac:dyDescent="0.25">
      <c r="A5" t="s">
        <v>6</v>
      </c>
      <c r="B5" t="s">
        <v>1007</v>
      </c>
      <c r="C5" t="str">
        <f t="shared" si="0"/>
        <v>INSERT INTO CCD_CRUISE_EXP_SPP (CRUISE_ID, EXP_SPP_CAT_ID) VALUES ((SELECT CRUISE_ID FROM CCD_CRUISES WHERE CRUISE_NAME = 'HA1201'), (SELECT EXP_SPP_CAT_ID FROM CCD_EXP_SPP_CATS WHERE EXP_SPP_CAT_NAME = 'Fishes-Pelagic Fish'));</v>
      </c>
    </row>
    <row r="6" spans="1:3" x14ac:dyDescent="0.25">
      <c r="A6" t="s">
        <v>6</v>
      </c>
      <c r="B6" t="s">
        <v>1005</v>
      </c>
      <c r="C6" t="str">
        <f t="shared" si="0"/>
        <v>INSERT INTO CCD_CRUISE_EXP_SPP (CRUISE_ID, EXP_SPP_CAT_ID) VALUES ((SELECT CRUISE_ID FROM CCD_CRUISES WHERE CRUISE_NAME = 'HA1201'), (SELECT EXP_SPP_CAT_ID FROM CCD_EXP_SPP_CATS WHERE EXP_SPP_CAT_NAME = 'Fishes-Benthic Fish'));</v>
      </c>
    </row>
    <row r="7" spans="1:3" x14ac:dyDescent="0.25">
      <c r="A7" t="s">
        <v>23</v>
      </c>
      <c r="B7" t="s">
        <v>1002</v>
      </c>
      <c r="C7" t="str">
        <f t="shared" si="0"/>
        <v>INSERT INTO CCD_CRUISE_EXP_SPP (CRUISE_ID, EXP_SPP_CAT_ID) VALUES ((SELECT CRUISE_ID FROM CCD_CRUISES WHERE CRUISE_NAME = 'HI1101'), (SELECT EXP_SPP_CAT_ID FROM CCD_EXP_SPP_CATS WHERE EXP_SPP_CAT_NAME = 'Coral-Shallow Water Coral'));</v>
      </c>
    </row>
    <row r="8" spans="1:3" x14ac:dyDescent="0.25">
      <c r="A8" t="s">
        <v>23</v>
      </c>
      <c r="B8" t="s">
        <v>1001</v>
      </c>
      <c r="C8" t="str">
        <f t="shared" si="0"/>
        <v>INSERT INTO CCD_CRUISE_EXP_SPP (CRUISE_ID, EXP_SPP_CAT_ID) VALUES ((SELECT CRUISE_ID FROM CCD_CRUISES WHERE CRUISE_NAME = 'HI1101'), (SELECT EXP_SPP_CAT_ID FROM CCD_EXP_SPP_CATS WHERE EXP_SPP_CAT_NAME = 'Coral-Octocoral'));</v>
      </c>
    </row>
    <row r="9" spans="1:3" x14ac:dyDescent="0.25">
      <c r="A9" t="s">
        <v>23</v>
      </c>
      <c r="B9" t="s">
        <v>1003</v>
      </c>
      <c r="C9" t="str">
        <f t="shared" si="0"/>
        <v>INSERT INTO CCD_CRUISE_EXP_SPP (CRUISE_ID, EXP_SPP_CAT_ID) VALUES ((SELECT CRUISE_ID FROM CCD_CRUISES WHERE CRUISE_NAME = 'HI1101'), (SELECT EXP_SPP_CAT_ID FROM CCD_EXP_SPP_CATS WHERE EXP_SPP_CAT_NAME = 'Crustaceans'));</v>
      </c>
    </row>
    <row r="10" spans="1:3" x14ac:dyDescent="0.25">
      <c r="A10" t="s">
        <v>17</v>
      </c>
      <c r="B10" t="s">
        <v>1002</v>
      </c>
      <c r="C10" t="str">
        <f t="shared" si="0"/>
        <v>INSERT INTO CCD_CRUISE_EXP_SPP (CRUISE_ID, EXP_SPP_CAT_ID) VALUES ((SELECT CRUISE_ID FROM CCD_CRUISES WHERE CRUISE_NAME = 'HI0701'), (SELECT EXP_SPP_CAT_ID FROM CCD_EXP_SPP_CATS WHERE EXP_SPP_CAT_NAME = 'Coral-Shallow Water Coral'));</v>
      </c>
    </row>
    <row r="11" spans="1:3" x14ac:dyDescent="0.25">
      <c r="A11" t="s">
        <v>17</v>
      </c>
      <c r="B11" t="s">
        <v>1011</v>
      </c>
      <c r="C11" t="str">
        <f t="shared" si="0"/>
        <v>INSERT INTO CCD_CRUISE_EXP_SPP (CRUISE_ID, EXP_SPP_CAT_ID) VALUES ((SELECT CRUISE_ID FROM CCD_CRUISES WHERE CRUISE_NAME = 'HI0701'), (SELECT EXP_SPP_CAT_ID FROM CCD_EXP_SPP_CATS WHERE EXP_SPP_CAT_NAME = 'Invertebrate-Benthic'));</v>
      </c>
    </row>
    <row r="12" spans="1:3" x14ac:dyDescent="0.25">
      <c r="A12" t="s">
        <v>17</v>
      </c>
      <c r="B12" t="s">
        <v>1019</v>
      </c>
      <c r="C12" t="str">
        <f t="shared" si="0"/>
        <v>INSERT INTO CCD_CRUISE_EXP_SPP (CRUISE_ID, EXP_SPP_CAT_ID) VALUES ((SELECT CRUISE_ID FROM CCD_CRUISES WHERE CRUISE_NAME = 'HI0701'), (SELECT EXP_SPP_CAT_ID FROM CCD_EXP_SPP_CATS WHERE EXP_SPP_CAT_NAME = 'Sea Turtle'));</v>
      </c>
    </row>
    <row r="22" spans="1:3" x14ac:dyDescent="0.25">
      <c r="A22" s="1" t="s">
        <v>1870</v>
      </c>
    </row>
    <row r="23" spans="1:3" x14ac:dyDescent="0.25">
      <c r="A23" s="2" t="s">
        <v>143</v>
      </c>
      <c r="B23" t="s">
        <v>1005</v>
      </c>
      <c r="C23" t="str">
        <f t="shared" ref="C23:C37" si="1">CONCATENATE("INSERT INTO CCD_CRUISE_EXP_SPP (CRUISE_ID, EXP_SPP_CAT_ID) VALUES ((SELECT CRUISE_ID FROM CCD_CRUISES WHERE CRUISE_NAME = '", SUBSTITUTE(A23, "'", "''"), "'), (SELECT EXP_SPP_CAT_ID FROM CCD_EXP_SPP_CATS WHERE EXP_SPP_CAT_NAME = '", SUBSTITUTE(B23, "'", "''"), "'));")</f>
        <v>INSERT INTO CCD_CRUISE_EXP_SPP (CRUISE_ID, EXP_SPP_CAT_ID) VALUES ((SELECT CRUISE_ID FROM CCD_CRUISES WHERE CRUISE_NAME = 'SE-17-07'), (SELECT EXP_SPP_CAT_ID FROM CCD_EXP_SPP_CATS WHERE EXP_SPP_CAT_NAME = 'Fishes-Benthic Fish'));</v>
      </c>
    </row>
    <row r="24" spans="1:3" x14ac:dyDescent="0.25">
      <c r="A24" s="2" t="s">
        <v>143</v>
      </c>
      <c r="B24" t="s">
        <v>1002</v>
      </c>
      <c r="C24" t="str">
        <f t="shared" si="1"/>
        <v>INSERT INTO CCD_CRUISE_EXP_SPP (CRUISE_ID, EXP_SPP_CAT_ID) VALUES ((SELECT CRUISE_ID FROM CCD_CRUISES WHERE CRUISE_NAME = 'SE-17-07'), (SELECT EXP_SPP_CAT_ID FROM CCD_EXP_SPP_CATS WHERE EXP_SPP_CAT_NAME = 'Coral-Shallow Water Coral'));</v>
      </c>
    </row>
    <row r="25" spans="1:3" x14ac:dyDescent="0.25">
      <c r="A25" s="2" t="s">
        <v>143</v>
      </c>
      <c r="B25" t="s">
        <v>1001</v>
      </c>
      <c r="C25" t="str">
        <f t="shared" si="1"/>
        <v>INSERT INTO CCD_CRUISE_EXP_SPP (CRUISE_ID, EXP_SPP_CAT_ID) VALUES ((SELECT CRUISE_ID FROM CCD_CRUISES WHERE CRUISE_NAME = 'SE-17-07'), (SELECT EXP_SPP_CAT_ID FROM CCD_EXP_SPP_CATS WHERE EXP_SPP_CAT_NAME = 'Coral-Octocoral'));</v>
      </c>
    </row>
    <row r="26" spans="1:3" x14ac:dyDescent="0.25">
      <c r="A26" s="2" t="s">
        <v>143</v>
      </c>
      <c r="B26" t="s">
        <v>1003</v>
      </c>
      <c r="C26" t="str">
        <f t="shared" si="1"/>
        <v>INSERT INTO CCD_CRUISE_EXP_SPP (CRUISE_ID, EXP_SPP_CAT_ID) VALUES ((SELECT CRUISE_ID FROM CCD_CRUISES WHERE CRUISE_NAME = 'SE-17-07'), (SELECT EXP_SPP_CAT_ID FROM CCD_EXP_SPP_CATS WHERE EXP_SPP_CAT_NAME = 'Crustaceans'));</v>
      </c>
    </row>
    <row r="27" spans="1:3" x14ac:dyDescent="0.25">
      <c r="A27" s="2" t="s">
        <v>143</v>
      </c>
      <c r="B27" t="s">
        <v>1000</v>
      </c>
      <c r="C27" t="str">
        <f t="shared" si="1"/>
        <v>INSERT INTO CCD_CRUISE_EXP_SPP (CRUISE_ID, EXP_SPP_CAT_ID) VALUES ((SELECT CRUISE_ID FROM CCD_CRUISES WHERE CRUISE_NAME = 'SE-17-07'), (SELECT EXP_SPP_CAT_ID FROM CCD_EXP_SPP_CATS WHERE EXP_SPP_CAT_NAME = 'Coral-Mesophotic Hermatypic Coral'));</v>
      </c>
    </row>
    <row r="28" spans="1:3" x14ac:dyDescent="0.25">
      <c r="A28" s="2" t="s">
        <v>143</v>
      </c>
      <c r="B28" t="s">
        <v>1011</v>
      </c>
      <c r="C28" t="str">
        <f t="shared" si="1"/>
        <v>INSERT INTO CCD_CRUISE_EXP_SPP (CRUISE_ID, EXP_SPP_CAT_ID) VALUES ((SELECT CRUISE_ID FROM CCD_CRUISES WHERE CRUISE_NAME = 'SE-17-07'), (SELECT EXP_SPP_CAT_ID FROM CCD_EXP_SPP_CATS WHERE EXP_SPP_CAT_NAME = 'Invertebrate-Benthic'));</v>
      </c>
    </row>
    <row r="29" spans="1:3" x14ac:dyDescent="0.25">
      <c r="A29" s="2" t="s">
        <v>143</v>
      </c>
      <c r="B29" t="s">
        <v>1019</v>
      </c>
      <c r="C29" t="str">
        <f t="shared" si="1"/>
        <v>INSERT INTO CCD_CRUISE_EXP_SPP (CRUISE_ID, EXP_SPP_CAT_ID) VALUES ((SELECT CRUISE_ID FROM CCD_CRUISES WHERE CRUISE_NAME = 'SE-17-07'), (SELECT EXP_SPP_CAT_ID FROM CCD_EXP_SPP_CATS WHERE EXP_SPP_CAT_NAME = 'Sea Turtle'));</v>
      </c>
    </row>
    <row r="30" spans="1:3" x14ac:dyDescent="0.25">
      <c r="A30" s="2" t="s">
        <v>104</v>
      </c>
      <c r="B30" t="s">
        <v>1008</v>
      </c>
      <c r="C30" t="str">
        <f t="shared" si="1"/>
        <v>INSERT INTO CCD_CRUISE_EXP_SPP (CRUISE_ID, EXP_SPP_CAT_ID) VALUES ((SELECT CRUISE_ID FROM CCD_CRUISES WHERE CRUISE_NAME = 'TC9909'), (SELECT EXP_SPP_CAT_ID FROM CCD_EXP_SPP_CATS WHERE EXP_SPP_CAT_NAME = 'Fishes-Reef Fish'));</v>
      </c>
    </row>
    <row r="31" spans="1:3" x14ac:dyDescent="0.25">
      <c r="A31" s="2" t="s">
        <v>104</v>
      </c>
      <c r="B31" t="s">
        <v>1007</v>
      </c>
      <c r="C31" t="str">
        <f t="shared" si="1"/>
        <v>INSERT INTO CCD_CRUISE_EXP_SPP (CRUISE_ID, EXP_SPP_CAT_ID) VALUES ((SELECT CRUISE_ID FROM CCD_CRUISES WHERE CRUISE_NAME = 'TC9909'), (SELECT EXP_SPP_CAT_ID FROM CCD_EXP_SPP_CATS WHERE EXP_SPP_CAT_NAME = 'Fishes-Pelagic Fish'));</v>
      </c>
    </row>
    <row r="32" spans="1:3" x14ac:dyDescent="0.25">
      <c r="A32" s="2" t="s">
        <v>104</v>
      </c>
      <c r="B32" t="s">
        <v>1005</v>
      </c>
      <c r="C32" t="str">
        <f t="shared" si="1"/>
        <v>INSERT INTO CCD_CRUISE_EXP_SPP (CRUISE_ID, EXP_SPP_CAT_ID) VALUES ((SELECT CRUISE_ID FROM CCD_CRUISES WHERE CRUISE_NAME = 'TC9909'), (SELECT EXP_SPP_CAT_ID FROM CCD_EXP_SPP_CATS WHERE EXP_SPP_CAT_NAME = 'Fishes-Benthic Fish'));</v>
      </c>
    </row>
    <row r="33" spans="1:3" x14ac:dyDescent="0.25">
      <c r="A33" s="2" t="s">
        <v>104</v>
      </c>
      <c r="B33" t="s">
        <v>1019</v>
      </c>
      <c r="C33" t="str">
        <f t="shared" si="1"/>
        <v>INSERT INTO CCD_CRUISE_EXP_SPP (CRUISE_ID, EXP_SPP_CAT_ID) VALUES ((SELECT CRUISE_ID FROM CCD_CRUISES WHERE CRUISE_NAME = 'TC9909'), (SELECT EXP_SPP_CAT_ID FROM CCD_EXP_SPP_CATS WHERE EXP_SPP_CAT_NAME = 'Sea Turtle'));</v>
      </c>
    </row>
    <row r="34" spans="1:3" x14ac:dyDescent="0.25">
      <c r="A34" s="2" t="s">
        <v>342</v>
      </c>
      <c r="B34" t="s">
        <v>1000</v>
      </c>
      <c r="C34" t="str">
        <f t="shared" si="1"/>
        <v>INSERT INTO CCD_CRUISE_EXP_SPP (CRUISE_ID, EXP_SPP_CAT_ID) VALUES ((SELECT CRUISE_ID FROM CCD_CRUISES WHERE CRUISE_NAME = 'RL-17-05'), (SELECT EXP_SPP_CAT_ID FROM CCD_EXP_SPP_CATS WHERE EXP_SPP_CAT_NAME = 'Coral-Mesophotic Hermatypic Coral'));</v>
      </c>
    </row>
    <row r="35" spans="1:3" x14ac:dyDescent="0.25">
      <c r="A35" s="2" t="s">
        <v>342</v>
      </c>
      <c r="B35" t="s">
        <v>1001</v>
      </c>
      <c r="C35" t="str">
        <f t="shared" si="1"/>
        <v>INSERT INTO CCD_CRUISE_EXP_SPP (CRUISE_ID, EXP_SPP_CAT_ID) VALUES ((SELECT CRUISE_ID FROM CCD_CRUISES WHERE CRUISE_NAME = 'RL-17-05'), (SELECT EXP_SPP_CAT_ID FROM CCD_EXP_SPP_CATS WHERE EXP_SPP_CAT_NAME = 'Coral-Octocoral'));</v>
      </c>
    </row>
    <row r="36" spans="1:3" x14ac:dyDescent="0.25">
      <c r="A36" s="2" t="s">
        <v>342</v>
      </c>
      <c r="B36" t="s">
        <v>1008</v>
      </c>
      <c r="C36" t="str">
        <f t="shared" si="1"/>
        <v>INSERT INTO CCD_CRUISE_EXP_SPP (CRUISE_ID, EXP_SPP_CAT_ID) VALUES ((SELECT CRUISE_ID FROM CCD_CRUISES WHERE CRUISE_NAME = 'RL-17-05'), (SELECT EXP_SPP_CAT_ID FROM CCD_EXP_SPP_CATS WHERE EXP_SPP_CAT_NAME = 'Fishes-Reef Fish'));</v>
      </c>
    </row>
    <row r="37" spans="1:3" x14ac:dyDescent="0.25">
      <c r="A37" s="2" t="s">
        <v>342</v>
      </c>
      <c r="B37" t="s">
        <v>1005</v>
      </c>
      <c r="C37" t="str">
        <f t="shared" si="1"/>
        <v>INSERT INTO CCD_CRUISE_EXP_SPP (CRUISE_ID, EXP_SPP_CAT_ID) VALUES ((SELECT CRUISE_ID FROM CCD_CRUISES WHERE CRUISE_NAME = 'RL-17-05'), (SELECT EXP_SPP_CAT_ID FROM CCD_EXP_SPP_CATS WHERE EXP_SPP_CAT_NAME = 'Fishes-Benthic Fish'));</v>
      </c>
    </row>
  </sheetData>
  <pageMargins left="0.7" right="0.7" top="0.75" bottom="0.75" header="0.3" footer="0.3"/>
  <pageSetup orientation="portrait" horizontalDpi="1200" verticalDpi="120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workbookViewId="0">
      <selection activeCell="D36" sqref="D36:D37"/>
    </sheetView>
  </sheetViews>
  <sheetFormatPr defaultRowHeight="15" x14ac:dyDescent="0.25"/>
  <cols>
    <col min="2" max="2" width="33" bestFit="1" customWidth="1"/>
    <col min="3" max="3" width="33" customWidth="1"/>
  </cols>
  <sheetData>
    <row r="1" spans="1:4" x14ac:dyDescent="0.25">
      <c r="A1" t="s">
        <v>1726</v>
      </c>
      <c r="B1" t="s">
        <v>1736</v>
      </c>
      <c r="C1" t="s">
        <v>1737</v>
      </c>
      <c r="D1" t="s">
        <v>1714</v>
      </c>
    </row>
    <row r="2" spans="1:4" x14ac:dyDescent="0.25">
      <c r="A2" t="s">
        <v>3</v>
      </c>
      <c r="B2" t="s">
        <v>1738</v>
      </c>
      <c r="C2" t="s">
        <v>1742</v>
      </c>
      <c r="D2" t="str">
        <f>CONCATENATE("INSERT INTO CCD_TGT_SPP_OTHER (CRUISE_ID, TGT_SPP_OTHER_CNAME, TGT_SPP_OTHER_SNAME) VALUES ((SELECT CRUISE_ID FROM CCD_CRUISES WHERE CRUISE_NAME = '", SUBSTITUTE(A2, "'", "''"), "'), '", SUBSTITUTE(B2, "'", "''"), "', '", SUBSTITUTE(C2, "'", "''"), "');")</f>
        <v>INSERT INTO CCD_TGT_SPP_OTHER (CRUISE_ID, TGT_SPP_OTHER_CNAME, TGT_SPP_OTHER_SNAME) VALUES ((SELECT CRUISE_ID FROM CCD_CRUISES WHERE CRUISE_NAME = 'HA1007'), 'Giant trevally', 'Caranx ignobilis');</v>
      </c>
    </row>
    <row r="3" spans="1:4" x14ac:dyDescent="0.25">
      <c r="A3" t="s">
        <v>3</v>
      </c>
      <c r="B3" t="s">
        <v>1739</v>
      </c>
      <c r="C3" t="s">
        <v>1743</v>
      </c>
      <c r="D3" t="str">
        <f t="shared" ref="D3:D12" si="0">CONCATENATE("INSERT INTO CCD_TGT_SPP_OTHER (CRUISE_ID, TGT_SPP_OTHER_CNAME, TGT_SPP_OTHER_SNAME) VALUES ((SELECT CRUISE_ID FROM CCD_CRUISES WHERE CRUISE_NAME = '", SUBSTITUTE(A3, "'", "''"), "'), '", SUBSTITUTE(B3, "'", "''"), "', '", SUBSTITUTE(C3, "'", "''"), "');")</f>
        <v>INSERT INTO CCD_TGT_SPP_OTHER (CRUISE_ID, TGT_SPP_OTHER_CNAME, TGT_SPP_OTHER_SNAME) VALUES ((SELECT CRUISE_ID FROM CCD_CRUISES WHERE CRUISE_NAME = 'HA1007'), 'Honeycomb toby', 'Canthigaster janthinoptera');</v>
      </c>
    </row>
    <row r="4" spans="1:4" x14ac:dyDescent="0.25">
      <c r="A4" t="s">
        <v>3</v>
      </c>
      <c r="B4" t="s">
        <v>1740</v>
      </c>
      <c r="C4" t="s">
        <v>1744</v>
      </c>
      <c r="D4" t="str">
        <f t="shared" si="0"/>
        <v>INSERT INTO CCD_TGT_SPP_OTHER (CRUISE_ID, TGT_SPP_OTHER_CNAME, TGT_SPP_OTHER_SNAME) VALUES ((SELECT CRUISE_ID FROM CCD_CRUISES WHERE CRUISE_NAME = 'HA1007'), 'Bluefin trevally', 'Caranx melampygus');</v>
      </c>
    </row>
    <row r="5" spans="1:4" x14ac:dyDescent="0.25">
      <c r="A5" t="s">
        <v>6</v>
      </c>
      <c r="B5" t="s">
        <v>1741</v>
      </c>
      <c r="C5" t="s">
        <v>1745</v>
      </c>
      <c r="D5" t="str">
        <f t="shared" si="0"/>
        <v>INSERT INTO CCD_TGT_SPP_OTHER (CRUISE_ID, TGT_SPP_OTHER_CNAME, TGT_SPP_OTHER_SNAME) VALUES ((SELECT CRUISE_ID FROM CCD_CRUISES WHERE CRUISE_NAME = 'HA1201'), 'False moorish idol', 'Heniochus diphreutes');</v>
      </c>
    </row>
    <row r="6" spans="1:4" x14ac:dyDescent="0.25">
      <c r="A6" t="s">
        <v>6</v>
      </c>
      <c r="B6" t="s">
        <v>1746</v>
      </c>
      <c r="C6" t="s">
        <v>1747</v>
      </c>
      <c r="D6" t="str">
        <f t="shared" si="0"/>
        <v>INSERT INTO CCD_TGT_SPP_OTHER (CRUISE_ID, TGT_SPP_OTHER_CNAME, TGT_SPP_OTHER_SNAME) VALUES ((SELECT CRUISE_ID FROM CCD_CRUISES WHERE CRUISE_NAME = 'HA1201'), 'Acanthurus species', 'Acanthurus sp');</v>
      </c>
    </row>
    <row r="7" spans="1:4" x14ac:dyDescent="0.25">
      <c r="A7" t="s">
        <v>23</v>
      </c>
      <c r="B7" t="s">
        <v>1748</v>
      </c>
      <c r="C7" t="s">
        <v>1749</v>
      </c>
      <c r="D7" t="str">
        <f t="shared" si="0"/>
        <v>INSERT INTO CCD_TGT_SPP_OTHER (CRUISE_ID, TGT_SPP_OTHER_CNAME, TGT_SPP_OTHER_SNAME) VALUES ((SELECT CRUISE_ID FROM CCD_CRUISES WHERE CRUISE_NAME = 'HI1101'), 'Redmouth grouper', 'Aethaloperca rogaa');</v>
      </c>
    </row>
    <row r="8" spans="1:4" x14ac:dyDescent="0.25">
      <c r="A8" t="s">
        <v>23</v>
      </c>
      <c r="B8" t="s">
        <v>1750</v>
      </c>
      <c r="C8" t="s">
        <v>1751</v>
      </c>
      <c r="D8" t="str">
        <f t="shared" si="0"/>
        <v>INSERT INTO CCD_TGT_SPP_OTHER (CRUISE_ID, TGT_SPP_OTHER_CNAME, TGT_SPP_OTHER_SNAME) VALUES ((SELECT CRUISE_ID FROM CCD_CRUISES WHERE CRUISE_NAME = 'HI1101'), 'Roundjaw bonefish', 'Albula glossodonta');</v>
      </c>
    </row>
    <row r="9" spans="1:4" x14ac:dyDescent="0.25">
      <c r="A9" t="s">
        <v>23</v>
      </c>
      <c r="B9" t="s">
        <v>1752</v>
      </c>
      <c r="C9" t="s">
        <v>1753</v>
      </c>
      <c r="D9" t="str">
        <f t="shared" si="0"/>
        <v>INSERT INTO CCD_TGT_SPP_OTHER (CRUISE_ID, TGT_SPP_OTHER_CNAME, TGT_SPP_OTHER_SNAME) VALUES ((SELECT CRUISE_ID FROM CCD_CRUISES WHERE CRUISE_NAME = 'HI1101'), 'Hawaiian cleaner wrasse', 'Labroides phthirophagus');</v>
      </c>
    </row>
    <row r="10" spans="1:4" x14ac:dyDescent="0.25">
      <c r="A10" t="s">
        <v>17</v>
      </c>
      <c r="B10" t="s">
        <v>1754</v>
      </c>
      <c r="C10" t="s">
        <v>1755</v>
      </c>
      <c r="D10" t="str">
        <f t="shared" si="0"/>
        <v>INSERT INTO CCD_TGT_SPP_OTHER (CRUISE_ID, TGT_SPP_OTHER_CNAME, TGT_SPP_OTHER_SNAME) VALUES ((SELECT CRUISE_ID FROM CCD_CRUISES WHERE CRUISE_NAME = 'HI0701'), 'Black triggerfish', 'Melichthys niger');</v>
      </c>
    </row>
    <row r="11" spans="1:4" x14ac:dyDescent="0.25">
      <c r="A11" t="s">
        <v>17</v>
      </c>
      <c r="B11" t="s">
        <v>1756</v>
      </c>
      <c r="C11" t="s">
        <v>1757</v>
      </c>
      <c r="D11" t="str">
        <f t="shared" si="0"/>
        <v>INSERT INTO CCD_TGT_SPP_OTHER (CRUISE_ID, TGT_SPP_OTHER_CNAME, TGT_SPP_OTHER_SNAME) VALUES ((SELECT CRUISE_ID FROM CCD_CRUISES WHERE CRUISE_NAME = 'HI0701'), 'Redlip cleaner wrasse', 'Labroides rubrolabiatus');</v>
      </c>
    </row>
    <row r="12" spans="1:4" x14ac:dyDescent="0.25">
      <c r="A12" t="s">
        <v>17</v>
      </c>
      <c r="B12" t="s">
        <v>1758</v>
      </c>
      <c r="C12" t="s">
        <v>1759</v>
      </c>
      <c r="D12" t="str">
        <f t="shared" si="0"/>
        <v>INSERT INTO CCD_TGT_SPP_OTHER (CRUISE_ID, TGT_SPP_OTHER_CNAME, TGT_SPP_OTHER_SNAME) VALUES ((SELECT CRUISE_ID FROM CCD_CRUISES WHERE CRUISE_NAME = 'HI0701'), 'Yellowfin parrotfish', 'Scarus flavipectoralis');</v>
      </c>
    </row>
    <row r="28" spans="1:4" x14ac:dyDescent="0.25">
      <c r="A28" s="1" t="s">
        <v>1870</v>
      </c>
    </row>
    <row r="29" spans="1:4" x14ac:dyDescent="0.25">
      <c r="A29" t="s">
        <v>143</v>
      </c>
      <c r="B29" t="s">
        <v>1754</v>
      </c>
      <c r="C29" t="s">
        <v>1755</v>
      </c>
      <c r="D29" t="str">
        <f t="shared" ref="D29:D37" si="1">CONCATENATE("INSERT INTO CCD_TGT_SPP_OTHER (CRUISE_ID, TGT_SPP_OTHER_CNAME, TGT_SPP_OTHER_SNAME) VALUES ((SELECT CRUISE_ID FROM CCD_CRUISES WHERE CRUISE_NAME = '", SUBSTITUTE(A29, "'", "''"), "'), '", SUBSTITUTE(B29, "'", "''"), "', '", SUBSTITUTE(C29, "'", "''"), "');")</f>
        <v>INSERT INTO CCD_TGT_SPP_OTHER (CRUISE_ID, TGT_SPP_OTHER_CNAME, TGT_SPP_OTHER_SNAME) VALUES ((SELECT CRUISE_ID FROM CCD_CRUISES WHERE CRUISE_NAME = 'SE-17-07'), 'Black triggerfish', 'Melichthys niger');</v>
      </c>
    </row>
    <row r="30" spans="1:4" x14ac:dyDescent="0.25">
      <c r="A30" t="s">
        <v>143</v>
      </c>
      <c r="B30" t="s">
        <v>1756</v>
      </c>
      <c r="C30" t="s">
        <v>1757</v>
      </c>
      <c r="D30" t="str">
        <f t="shared" si="1"/>
        <v>INSERT INTO CCD_TGT_SPP_OTHER (CRUISE_ID, TGT_SPP_OTHER_CNAME, TGT_SPP_OTHER_SNAME) VALUES ((SELECT CRUISE_ID FROM CCD_CRUISES WHERE CRUISE_NAME = 'SE-17-07'), 'Redlip cleaner wrasse', 'Labroides rubrolabiatus');</v>
      </c>
    </row>
    <row r="31" spans="1:4" x14ac:dyDescent="0.25">
      <c r="A31" t="s">
        <v>143</v>
      </c>
      <c r="B31" t="s">
        <v>1758</v>
      </c>
      <c r="C31" t="s">
        <v>1759</v>
      </c>
      <c r="D31" t="str">
        <f t="shared" si="1"/>
        <v>INSERT INTO CCD_TGT_SPP_OTHER (CRUISE_ID, TGT_SPP_OTHER_CNAME, TGT_SPP_OTHER_SNAME) VALUES ((SELECT CRUISE_ID FROM CCD_CRUISES WHERE CRUISE_NAME = 'SE-17-07'), 'Yellowfin parrotfish', 'Scarus flavipectoralis');</v>
      </c>
    </row>
    <row r="32" spans="1:4" x14ac:dyDescent="0.25">
      <c r="A32" s="2" t="s">
        <v>104</v>
      </c>
      <c r="B32" t="s">
        <v>1752</v>
      </c>
      <c r="C32" t="s">
        <v>1753</v>
      </c>
      <c r="D32" t="str">
        <f t="shared" si="1"/>
        <v>INSERT INTO CCD_TGT_SPP_OTHER (CRUISE_ID, TGT_SPP_OTHER_CNAME, TGT_SPP_OTHER_SNAME) VALUES ((SELECT CRUISE_ID FROM CCD_CRUISES WHERE CRUISE_NAME = 'TC9909'), 'Hawaiian cleaner wrasse', 'Labroides phthirophagus');</v>
      </c>
    </row>
    <row r="33" spans="1:4" x14ac:dyDescent="0.25">
      <c r="A33" s="2" t="s">
        <v>104</v>
      </c>
      <c r="B33" t="s">
        <v>1754</v>
      </c>
      <c r="C33" t="s">
        <v>1755</v>
      </c>
      <c r="D33" t="str">
        <f t="shared" si="1"/>
        <v>INSERT INTO CCD_TGT_SPP_OTHER (CRUISE_ID, TGT_SPP_OTHER_CNAME, TGT_SPP_OTHER_SNAME) VALUES ((SELECT CRUISE_ID FROM CCD_CRUISES WHERE CRUISE_NAME = 'TC9909'), 'Black triggerfish', 'Melichthys niger');</v>
      </c>
    </row>
    <row r="34" spans="1:4" x14ac:dyDescent="0.25">
      <c r="A34" s="2" t="s">
        <v>104</v>
      </c>
      <c r="B34" t="s">
        <v>1756</v>
      </c>
      <c r="C34" t="s">
        <v>1757</v>
      </c>
      <c r="D34" t="str">
        <f t="shared" si="1"/>
        <v>INSERT INTO CCD_TGT_SPP_OTHER (CRUISE_ID, TGT_SPP_OTHER_CNAME, TGT_SPP_OTHER_SNAME) VALUES ((SELECT CRUISE_ID FROM CCD_CRUISES WHERE CRUISE_NAME = 'TC9909'), 'Redlip cleaner wrasse', 'Labroides rubrolabiatus');</v>
      </c>
    </row>
    <row r="35" spans="1:4" x14ac:dyDescent="0.25">
      <c r="A35" s="2" t="s">
        <v>104</v>
      </c>
      <c r="B35" t="s">
        <v>1758</v>
      </c>
      <c r="C35" t="s">
        <v>1759</v>
      </c>
      <c r="D35" t="str">
        <f t="shared" si="1"/>
        <v>INSERT INTO CCD_TGT_SPP_OTHER (CRUISE_ID, TGT_SPP_OTHER_CNAME, TGT_SPP_OTHER_SNAME) VALUES ((SELECT CRUISE_ID FROM CCD_CRUISES WHERE CRUISE_NAME = 'TC9909'), 'Yellowfin parrotfish', 'Scarus flavipectoralis');</v>
      </c>
    </row>
    <row r="36" spans="1:4" x14ac:dyDescent="0.25">
      <c r="A36" s="2" t="s">
        <v>342</v>
      </c>
      <c r="B36" t="s">
        <v>1741</v>
      </c>
      <c r="C36" t="s">
        <v>1745</v>
      </c>
      <c r="D36" t="str">
        <f t="shared" si="1"/>
        <v>INSERT INTO CCD_TGT_SPP_OTHER (CRUISE_ID, TGT_SPP_OTHER_CNAME, TGT_SPP_OTHER_SNAME) VALUES ((SELECT CRUISE_ID FROM CCD_CRUISES WHERE CRUISE_NAME = 'RL-17-05'), 'False moorish idol', 'Heniochus diphreutes');</v>
      </c>
    </row>
    <row r="37" spans="1:4" x14ac:dyDescent="0.25">
      <c r="A37" s="2" t="s">
        <v>342</v>
      </c>
      <c r="B37" t="s">
        <v>1746</v>
      </c>
      <c r="C37" t="s">
        <v>1747</v>
      </c>
      <c r="D37" t="str">
        <f t="shared" si="1"/>
        <v>INSERT INTO CCD_TGT_SPP_OTHER (CRUISE_ID, TGT_SPP_OTHER_CNAME, TGT_SPP_OTHER_SNAME) VALUES ((SELECT CRUISE_ID FROM CCD_CRUISES WHERE CRUISE_NAME = 'RL-17-05'), 'Acanthurus species', 'Acanthurus sp');</v>
      </c>
    </row>
  </sheetData>
  <pageMargins left="0.7" right="0.7" top="0.75" bottom="0.75" header="0.3" footer="0.3"/>
  <pageSetup orientation="portrait" horizontalDpi="1200" verticalDpi="120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topLeftCell="A10" workbookViewId="0">
      <selection activeCell="C38" sqref="C38"/>
    </sheetView>
  </sheetViews>
  <sheetFormatPr defaultRowHeight="15" x14ac:dyDescent="0.25"/>
  <cols>
    <col min="1" max="1" width="19.5703125" customWidth="1"/>
    <col min="2" max="2" width="32" bestFit="1" customWidth="1"/>
  </cols>
  <sheetData>
    <row r="1" spans="1:3" x14ac:dyDescent="0.25">
      <c r="A1" t="s">
        <v>1733</v>
      </c>
      <c r="B1" t="s">
        <v>1734</v>
      </c>
      <c r="C1" t="s">
        <v>1714</v>
      </c>
    </row>
    <row r="2" spans="1:3" x14ac:dyDescent="0.25">
      <c r="A2" t="s">
        <v>3</v>
      </c>
      <c r="B2" t="s">
        <v>1030</v>
      </c>
      <c r="C2" t="str">
        <f>CONCATENATE("INSERT INTO CCD_LEG_ECOSYSTEMS (CRUISE_LEG_ID, REG_ECOSYSTEM_ID) VALUES ((SELECT CRUISE_LEG_ID FROM CCD_CRUISE_LEGS WHERE LEG_NAME = '", SUBSTITUTE(A2, "'", "''"), "'), (SELECT REG_ECOSYSTEM_ID FROM CCD_REG_ECOSYSTEMS WHERE REG_ECOSYSTEM_NAME = '", SUBSTITUTE(B2, "'", "''"), "'));")</f>
        <v>INSERT INTO CCD_LEG_ECOSYSTEMS (CRUISE_LEG_ID, REG_ECOSYSTEM_ID) VALUES ((SELECT CRUISE_LEG_ID FROM CCD_CRUISE_LEGS WHERE LEG_NAME = 'HA1007'), (SELECT REG_ECOSYSTEM_ID FROM CCD_REG_ECOSYSTEMS WHERE REG_ECOSYSTEM_NAME = 'Pacific Islands Ecosystem Complex'));</v>
      </c>
    </row>
    <row r="3" spans="1:3" x14ac:dyDescent="0.25">
      <c r="A3" t="s">
        <v>3</v>
      </c>
      <c r="B3" t="s">
        <v>1025</v>
      </c>
      <c r="C3" t="str">
        <f t="shared" ref="C3:C12" si="0">CONCATENATE("INSERT INTO CCD_LEG_ECOSYSTEMS (CRUISE_LEG_ID, REG_ECOSYSTEM_ID) VALUES ((SELECT CRUISE_LEG_ID FROM CCD_CRUISE_LEGS WHERE LEG_NAME = '", SUBSTITUTE(A3, "'", "''"), "'), (SELECT REG_ECOSYSTEM_ID FROM CCD_REG_ECOSYSTEMS WHERE REG_ECOSYSTEM_NAME = '", SUBSTITUTE(B3, "'", "''"), "'));")</f>
        <v>INSERT INTO CCD_LEG_ECOSYSTEMS (CRUISE_LEG_ID, REG_ECOSYSTEM_ID) VALUES ((SELECT CRUISE_LEG_ID FROM CCD_CRUISE_LEGS WHERE LEG_NAME = 'HA1007'), (SELECT REG_ECOSYSTEM_ID FROM CCD_REG_ECOSYSTEMS WHERE REG_ECOSYSTEM_NAME = 'Eastern Tropical Pacific'));</v>
      </c>
    </row>
    <row r="4" spans="1:3" x14ac:dyDescent="0.25">
      <c r="A4" t="s">
        <v>3</v>
      </c>
      <c r="B4" t="s">
        <v>1029</v>
      </c>
      <c r="C4" t="str">
        <f t="shared" si="0"/>
        <v>INSERT INTO CCD_LEG_ECOSYSTEMS (CRUISE_LEG_ID, REG_ECOSYSTEM_ID) VALUES ((SELECT CRUISE_LEG_ID FROM CCD_CRUISE_LEGS WHERE LEG_NAME = 'HA1007'), (SELECT REG_ECOSYSTEM_ID FROM CCD_REG_ECOSYSTEMS WHERE REG_ECOSYSTEM_NAME = 'Northeast Shelf'));</v>
      </c>
    </row>
    <row r="5" spans="1:3" x14ac:dyDescent="0.25">
      <c r="A5" s="5" t="s">
        <v>195</v>
      </c>
      <c r="B5" t="s">
        <v>1030</v>
      </c>
      <c r="C5" t="str">
        <f t="shared" si="0"/>
        <v>INSERT INTO CCD_LEG_ECOSYSTEMS (CRUISE_LEG_ID, REG_ECOSYSTEM_ID) VALUES ((SELECT CRUISE_LEG_ID FROM CCD_CRUISE_LEGS WHERE LEG_NAME = 'HA1201_LEG_I'), (SELECT REG_ECOSYSTEM_ID FROM CCD_REG_ECOSYSTEMS WHERE REG_ECOSYSTEM_NAME = 'Pacific Islands Ecosystem Complex'));</v>
      </c>
    </row>
    <row r="6" spans="1:3" x14ac:dyDescent="0.25">
      <c r="A6" s="5" t="s">
        <v>195</v>
      </c>
      <c r="B6" t="s">
        <v>1025</v>
      </c>
      <c r="C6" t="str">
        <f t="shared" si="0"/>
        <v>INSERT INTO CCD_LEG_ECOSYSTEMS (CRUISE_LEG_ID, REG_ECOSYSTEM_ID) VALUES ((SELECT CRUISE_LEG_ID FROM CCD_CRUISE_LEGS WHERE LEG_NAME = 'HA1201_LEG_I'), (SELECT REG_ECOSYSTEM_ID FROM CCD_REG_ECOSYSTEMS WHERE REG_ECOSYSTEM_NAME = 'Eastern Tropical Pacific'));</v>
      </c>
    </row>
    <row r="7" spans="1:3" x14ac:dyDescent="0.25">
      <c r="A7" s="5" t="s">
        <v>212</v>
      </c>
      <c r="B7" t="s">
        <v>1030</v>
      </c>
      <c r="C7" t="str">
        <f t="shared" si="0"/>
        <v>INSERT INTO CCD_LEG_ECOSYSTEMS (CRUISE_LEG_ID, REG_ECOSYSTEM_ID) VALUES ((SELECT CRUISE_LEG_ID FROM CCD_CRUISE_LEGS WHERE LEG_NAME = 'HA1201_LEG_II&amp;III'), (SELECT REG_ECOSYSTEM_ID FROM CCD_REG_ECOSYSTEMS WHERE REG_ECOSYSTEM_NAME = 'Pacific Islands Ecosystem Complex'));</v>
      </c>
    </row>
    <row r="8" spans="1:3" x14ac:dyDescent="0.25">
      <c r="A8" s="5" t="s">
        <v>20</v>
      </c>
      <c r="B8" t="s">
        <v>1030</v>
      </c>
      <c r="C8" t="str">
        <f t="shared" si="0"/>
        <v>INSERT INTO CCD_LEG_ECOSYSTEMS (CRUISE_LEG_ID, REG_ECOSYSTEM_ID) VALUES ((SELECT CRUISE_LEG_ID FROM CCD_CRUISE_LEGS WHERE LEG_NAME = 'HI1001_LEGII'), (SELECT REG_ECOSYSTEM_ID FROM CCD_REG_ECOSYSTEMS WHERE REG_ECOSYSTEM_NAME = 'Pacific Islands Ecosystem Complex'));</v>
      </c>
    </row>
    <row r="9" spans="1:3" x14ac:dyDescent="0.25">
      <c r="A9" s="5" t="s">
        <v>20</v>
      </c>
      <c r="B9" t="s">
        <v>1025</v>
      </c>
      <c r="C9" t="str">
        <f t="shared" si="0"/>
        <v>INSERT INTO CCD_LEG_ECOSYSTEMS (CRUISE_LEG_ID, REG_ECOSYSTEM_ID) VALUES ((SELECT CRUISE_LEG_ID FROM CCD_CRUISE_LEGS WHERE LEG_NAME = 'HI1001_LEGII'), (SELECT REG_ECOSYSTEM_ID FROM CCD_REG_ECOSYSTEMS WHERE REG_ECOSYSTEM_NAME = 'Eastern Tropical Pacific'));</v>
      </c>
    </row>
    <row r="10" spans="1:3" x14ac:dyDescent="0.25">
      <c r="A10" t="s">
        <v>17</v>
      </c>
      <c r="B10" t="s">
        <v>1030</v>
      </c>
      <c r="C10" t="str">
        <f t="shared" si="0"/>
        <v>INSERT INTO CCD_LEG_ECOSYSTEMS (CRUISE_LEG_ID, REG_ECOSYSTEM_ID) VALUES ((SELECT CRUISE_LEG_ID FROM CCD_CRUISE_LEGS WHERE LEG_NAME = 'HI0701'), (SELECT REG_ECOSYSTEM_ID FROM CCD_REG_ECOSYSTEMS WHERE REG_ECOSYSTEM_NAME = 'Pacific Islands Ecosystem Complex'));</v>
      </c>
    </row>
    <row r="11" spans="1:3" x14ac:dyDescent="0.25">
      <c r="A11" t="s">
        <v>17</v>
      </c>
      <c r="B11" t="s">
        <v>1025</v>
      </c>
      <c r="C11" t="str">
        <f t="shared" si="0"/>
        <v>INSERT INTO CCD_LEG_ECOSYSTEMS (CRUISE_LEG_ID, REG_ECOSYSTEM_ID) VALUES ((SELECT CRUISE_LEG_ID FROM CCD_CRUISE_LEGS WHERE LEG_NAME = 'HI0701'), (SELECT REG_ECOSYSTEM_ID FROM CCD_REG_ECOSYSTEMS WHERE REG_ECOSYSTEM_NAME = 'Eastern Tropical Pacific'));</v>
      </c>
    </row>
    <row r="12" spans="1:3" x14ac:dyDescent="0.25">
      <c r="A12" t="s">
        <v>17</v>
      </c>
      <c r="B12" t="s">
        <v>1029</v>
      </c>
      <c r="C12" t="str">
        <f t="shared" si="0"/>
        <v>INSERT INTO CCD_LEG_ECOSYSTEMS (CRUISE_LEG_ID, REG_ECOSYSTEM_ID) VALUES ((SELECT CRUISE_LEG_ID FROM CCD_CRUISE_LEGS WHERE LEG_NAME = 'HI0701'), (SELECT REG_ECOSYSTEM_ID FROM CCD_REG_ECOSYSTEMS WHERE REG_ECOSYSTEM_NAME = 'Northeast Shelf'));</v>
      </c>
    </row>
    <row r="23" spans="1:3" x14ac:dyDescent="0.25">
      <c r="A23" s="1" t="s">
        <v>1870</v>
      </c>
    </row>
    <row r="24" spans="1:3" x14ac:dyDescent="0.25">
      <c r="A24" t="s">
        <v>69</v>
      </c>
      <c r="B24" t="s">
        <v>1030</v>
      </c>
      <c r="C24" t="str">
        <f t="shared" ref="C24:C38" si="1">CONCATENATE("INSERT INTO CCD_LEG_ECOSYSTEMS (CRUISE_LEG_ID, REG_ECOSYSTEM_ID) VALUES ((SELECT CRUISE_LEG_ID FROM CCD_CRUISE_LEGS WHERE LEG_NAME = '", SUBSTITUTE(A24, "'", "''"), "'), (SELECT REG_ECOSYSTEM_ID FROM CCD_REG_ECOSYSTEMS WHERE REG_ECOSYSTEM_NAME = '", SUBSTITUTE(B24, "'", "''"), "'));")</f>
        <v>INSERT INTO CCD_LEG_ECOSYSTEMS (CRUISE_LEG_ID, REG_ECOSYSTEM_ID) VALUES ((SELECT CRUISE_LEG_ID FROM CCD_CRUISE_LEGS WHERE LEG_NAME = 'OES0908_LEGI'), (SELECT REG_ECOSYSTEM_ID FROM CCD_REG_ECOSYSTEMS WHERE REG_ECOSYSTEM_NAME = 'Pacific Islands Ecosystem Complex'));</v>
      </c>
    </row>
    <row r="25" spans="1:3" x14ac:dyDescent="0.25">
      <c r="A25" t="s">
        <v>69</v>
      </c>
      <c r="B25" t="s">
        <v>1025</v>
      </c>
      <c r="C25" t="str">
        <f t="shared" si="1"/>
        <v>INSERT INTO CCD_LEG_ECOSYSTEMS (CRUISE_LEG_ID, REG_ECOSYSTEM_ID) VALUES ((SELECT CRUISE_LEG_ID FROM CCD_CRUISE_LEGS WHERE LEG_NAME = 'OES0908_LEGI'), (SELECT REG_ECOSYSTEM_ID FROM CCD_REG_ECOSYSTEMS WHERE REG_ECOSYSTEM_NAME = 'Eastern Tropical Pacific'));</v>
      </c>
    </row>
    <row r="26" spans="1:3" x14ac:dyDescent="0.25">
      <c r="A26" t="s">
        <v>70</v>
      </c>
      <c r="B26" t="s">
        <v>1030</v>
      </c>
      <c r="C26" t="str">
        <f t="shared" si="1"/>
        <v>INSERT INTO CCD_LEG_ECOSYSTEMS (CRUISE_LEG_ID, REG_ECOSYSTEM_ID) VALUES ((SELECT CRUISE_LEG_ID FROM CCD_CRUISE_LEGS WHERE LEG_NAME = 'OES0908_LEGII'), (SELECT REG_ECOSYSTEM_ID FROM CCD_REG_ECOSYSTEMS WHERE REG_ECOSYSTEM_NAME = 'Pacific Islands Ecosystem Complex'));</v>
      </c>
    </row>
    <row r="27" spans="1:3" x14ac:dyDescent="0.25">
      <c r="A27" t="s">
        <v>70</v>
      </c>
      <c r="B27" t="s">
        <v>1029</v>
      </c>
      <c r="C27" t="str">
        <f t="shared" si="1"/>
        <v>INSERT INTO CCD_LEG_ECOSYSTEMS (CRUISE_LEG_ID, REG_ECOSYSTEM_ID) VALUES ((SELECT CRUISE_LEG_ID FROM CCD_CRUISE_LEGS WHERE LEG_NAME = 'OES0908_LEGII'), (SELECT REG_ECOSYSTEM_ID FROM CCD_REG_ECOSYSTEMS WHERE REG_ECOSYSTEM_NAME = 'Northeast Shelf'));</v>
      </c>
    </row>
    <row r="28" spans="1:3" x14ac:dyDescent="0.25">
      <c r="A28" t="s">
        <v>346</v>
      </c>
      <c r="B28" t="s">
        <v>1030</v>
      </c>
      <c r="C28" t="str">
        <f t="shared" si="1"/>
        <v>INSERT INTO CCD_LEG_ECOSYSTEMS (CRUISE_LEG_ID, REG_ECOSYSTEM_ID) VALUES ((SELECT CRUISE_LEG_ID FROM CCD_CRUISE_LEGS WHERE LEG_NAME = 'RL-17-05 Leg 1'), (SELECT REG_ECOSYSTEM_ID FROM CCD_REG_ECOSYSTEMS WHERE REG_ECOSYSTEM_NAME = 'Pacific Islands Ecosystem Complex'));</v>
      </c>
    </row>
    <row r="29" spans="1:3" x14ac:dyDescent="0.25">
      <c r="A29" t="s">
        <v>347</v>
      </c>
      <c r="B29" t="s">
        <v>1025</v>
      </c>
      <c r="C29" t="str">
        <f t="shared" si="1"/>
        <v>INSERT INTO CCD_LEG_ECOSYSTEMS (CRUISE_LEG_ID, REG_ECOSYSTEM_ID) VALUES ((SELECT CRUISE_LEG_ID FROM CCD_CRUISE_LEGS WHERE LEG_NAME = 'RL-17-05 Leg 2'), (SELECT REG_ECOSYSTEM_ID FROM CCD_REG_ECOSYSTEMS WHERE REG_ECOSYSTEM_NAME = 'Eastern Tropical Pacific'));</v>
      </c>
    </row>
    <row r="30" spans="1:3" x14ac:dyDescent="0.25">
      <c r="A30" t="s">
        <v>347</v>
      </c>
      <c r="B30" t="s">
        <v>1029</v>
      </c>
      <c r="C30" t="str">
        <f t="shared" si="1"/>
        <v>INSERT INTO CCD_LEG_ECOSYSTEMS (CRUISE_LEG_ID, REG_ECOSYSTEM_ID) VALUES ((SELECT CRUISE_LEG_ID FROM CCD_CRUISE_LEGS WHERE LEG_NAME = 'RL-17-05 Leg 2'), (SELECT REG_ECOSYSTEM_ID FROM CCD_REG_ECOSYSTEMS WHERE REG_ECOSYSTEM_NAME = 'Northeast Shelf'));</v>
      </c>
    </row>
    <row r="32" spans="1:3" x14ac:dyDescent="0.25">
      <c r="A32" t="s">
        <v>348</v>
      </c>
      <c r="B32" t="s">
        <v>1030</v>
      </c>
      <c r="C32" t="str">
        <f t="shared" si="1"/>
        <v>INSERT INTO CCD_LEG_ECOSYSTEMS (CRUISE_LEG_ID, REG_ECOSYSTEM_ID) VALUES ((SELECT CRUISE_LEG_ID FROM CCD_CRUISE_LEGS WHERE LEG_NAME = 'RL-17-05 Leg 3'), (SELECT REG_ECOSYSTEM_ID FROM CCD_REG_ECOSYSTEMS WHERE REG_ECOSYSTEM_NAME = 'Pacific Islands Ecosystem Complex'));</v>
      </c>
    </row>
    <row r="33" spans="1:3" x14ac:dyDescent="0.25">
      <c r="A33" t="s">
        <v>348</v>
      </c>
      <c r="B33" t="s">
        <v>1025</v>
      </c>
      <c r="C33" t="str">
        <f t="shared" si="1"/>
        <v>INSERT INTO CCD_LEG_ECOSYSTEMS (CRUISE_LEG_ID, REG_ECOSYSTEM_ID) VALUES ((SELECT CRUISE_LEG_ID FROM CCD_CRUISE_LEGS WHERE LEG_NAME = 'RL-17-05 Leg 3'), (SELECT REG_ECOSYSTEM_ID FROM CCD_REG_ECOSYSTEMS WHERE REG_ECOSYSTEM_NAME = 'Eastern Tropical Pacific'));</v>
      </c>
    </row>
    <row r="34" spans="1:3" x14ac:dyDescent="0.25">
      <c r="A34" t="s">
        <v>349</v>
      </c>
      <c r="B34" t="s">
        <v>1030</v>
      </c>
      <c r="C34" t="str">
        <f t="shared" si="1"/>
        <v>INSERT INTO CCD_LEG_ECOSYSTEMS (CRUISE_LEG_ID, REG_ECOSYSTEM_ID) VALUES ((SELECT CRUISE_LEG_ID FROM CCD_CRUISE_LEGS WHERE LEG_NAME = 'RL-17-05 Leg 4'), (SELECT REG_ECOSYSTEM_ID FROM CCD_REG_ECOSYSTEMS WHERE REG_ECOSYSTEM_NAME = 'Pacific Islands Ecosystem Complex'));</v>
      </c>
    </row>
    <row r="35" spans="1:3" x14ac:dyDescent="0.25">
      <c r="A35" t="s">
        <v>349</v>
      </c>
      <c r="B35" t="s">
        <v>1025</v>
      </c>
      <c r="C35" t="str">
        <f t="shared" si="1"/>
        <v>INSERT INTO CCD_LEG_ECOSYSTEMS (CRUISE_LEG_ID, REG_ECOSYSTEM_ID) VALUES ((SELECT CRUISE_LEG_ID FROM CCD_CRUISE_LEGS WHERE LEG_NAME = 'RL-17-05 Leg 4'), (SELECT REG_ECOSYSTEM_ID FROM CCD_REG_ECOSYSTEMS WHERE REG_ECOSYSTEM_NAME = 'Eastern Tropical Pacific'));</v>
      </c>
    </row>
    <row r="36" spans="1:3" x14ac:dyDescent="0.25">
      <c r="A36" t="s">
        <v>350</v>
      </c>
      <c r="B36" t="s">
        <v>1029</v>
      </c>
      <c r="C36" t="str">
        <f t="shared" si="1"/>
        <v>INSERT INTO CCD_LEG_ECOSYSTEMS (CRUISE_LEG_ID, REG_ECOSYSTEM_ID) VALUES ((SELECT CRUISE_LEG_ID FROM CCD_CRUISE_LEGS WHERE LEG_NAME = 'RL-17-05 Leg 5'), (SELECT REG_ECOSYSTEM_ID FROM CCD_REG_ECOSYSTEMS WHERE REG_ECOSYSTEM_NAME = 'Northeast Shelf'));</v>
      </c>
    </row>
    <row r="37" spans="1:3" x14ac:dyDescent="0.25">
      <c r="A37" t="s">
        <v>350</v>
      </c>
      <c r="B37" t="s">
        <v>1030</v>
      </c>
      <c r="C37" t="str">
        <f t="shared" si="1"/>
        <v>INSERT INTO CCD_LEG_ECOSYSTEMS (CRUISE_LEG_ID, REG_ECOSYSTEM_ID) VALUES ((SELECT CRUISE_LEG_ID FROM CCD_CRUISE_LEGS WHERE LEG_NAME = 'RL-17-05 Leg 5'), (SELECT REG_ECOSYSTEM_ID FROM CCD_REG_ECOSYSTEMS WHERE REG_ECOSYSTEM_NAME = 'Pacific Islands Ecosystem Complex'));</v>
      </c>
    </row>
    <row r="38" spans="1:3" x14ac:dyDescent="0.25">
      <c r="A38" t="s">
        <v>2017</v>
      </c>
      <c r="B38" t="s">
        <v>1025</v>
      </c>
      <c r="C38" t="str">
        <f t="shared" si="1"/>
        <v>INSERT INTO CCD_LEG_ECOSYSTEMS (CRUISE_LEG_ID, REG_ECOSYSTEM_ID) VALUES ((SELECT CRUISE_LEG_ID FROM CCD_CRUISE_LEGS WHERE LEG_NAME = 'RL-17-05 Leg 6'), (SELECT REG_ECOSYSTEM_ID FROM CCD_REG_ECOSYSTEMS WHERE REG_ECOSYSTEM_NAME = 'Eastern Tropical Pacific'));</v>
      </c>
    </row>
  </sheetData>
  <pageMargins left="0.7" right="0.7" top="0.75" bottom="0.75" header="0.3" footer="0.3"/>
  <pageSetup orientation="portrait" horizontalDpi="1200" verticalDpi="120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9"/>
  <sheetViews>
    <sheetView topLeftCell="A97" workbookViewId="0">
      <selection activeCell="C117" sqref="C117:C119"/>
    </sheetView>
  </sheetViews>
  <sheetFormatPr defaultRowHeight="15" x14ac:dyDescent="0.25"/>
  <cols>
    <col min="1" max="1" width="17.28515625" bestFit="1" customWidth="1"/>
    <col min="2" max="2" width="59.7109375" bestFit="1" customWidth="1"/>
  </cols>
  <sheetData>
    <row r="1" spans="1:3" x14ac:dyDescent="0.25">
      <c r="A1" t="s">
        <v>1733</v>
      </c>
      <c r="B1" t="s">
        <v>1735</v>
      </c>
      <c r="C1" t="s">
        <v>1714</v>
      </c>
    </row>
    <row r="2" spans="1:3" x14ac:dyDescent="0.25">
      <c r="A2" t="s">
        <v>3</v>
      </c>
      <c r="B2" t="s">
        <v>811</v>
      </c>
      <c r="C2" t="str">
        <f>CONCATENATE("INSERT INTO CCD_LEG_GEAR (CRUISE_LEG_ID, GEAR_ID) VALUES ((SELECT CRUISE_LEG_ID FROM CCD_CRUISE_LEGS WHERE LEG_NAME = '", SUBSTITUTE(A2, "'", "''"), "'), (SELECT GEAR_ID FROM CCD_GEAR WHERE GEAR_NAME = '", SUBSTITUTE(B2, "'", "''"), "'));")</f>
        <v>INSERT INTO CCD_LEG_GEAR (CRUISE_LEG_ID, GEAR_ID) VALUES ((SELECT CRUISE_LEG_ID FROM CCD_CRUISE_LEGS WHERE LEG_NAME = 'HA1007'), (SELECT GEAR_ID FROM CCD_GEAR WHERE GEAR_NAME = 'SCUBA'));</v>
      </c>
    </row>
    <row r="3" spans="1:3" x14ac:dyDescent="0.25">
      <c r="A3" t="s">
        <v>3</v>
      </c>
      <c r="B3" t="s">
        <v>831</v>
      </c>
      <c r="C3" t="str">
        <f t="shared" ref="C3:C12" si="0">CONCATENATE("INSERT INTO CCD_LEG_GEAR (CRUISE_LEG_ID, GEAR_ID) VALUES ((SELECT CRUISE_LEG_ID FROM CCD_CRUISE_LEGS WHERE LEG_NAME = '", SUBSTITUTE(A3, "'", "''"), "'), (SELECT GEAR_ID FROM CCD_GEAR WHERE GEAR_NAME = '", SUBSTITUTE(B3, "'", "''"), "'));")</f>
        <v>INSERT INTO CCD_LEG_GEAR (CRUISE_LEG_ID, GEAR_ID) VALUES ((SELECT CRUISE_LEG_ID FROM CCD_CRUISE_LEGS WHERE LEG_NAME = 'HA1007'), (SELECT GEAR_ID FROM CCD_GEAR WHERE GEAR_NAME = 'Trawl'));</v>
      </c>
    </row>
    <row r="4" spans="1:3" x14ac:dyDescent="0.25">
      <c r="A4" t="s">
        <v>3</v>
      </c>
      <c r="B4" t="s">
        <v>819</v>
      </c>
      <c r="C4" t="str">
        <f t="shared" si="0"/>
        <v>INSERT INTO CCD_LEG_GEAR (CRUISE_LEG_ID, GEAR_ID) VALUES ((SELECT CRUISE_LEG_ID FROM CCD_CRUISE_LEGS WHERE LEG_NAME = 'HA1007'), (SELECT GEAR_ID FROM CCD_GEAR WHERE GEAR_NAME = 'Snorkel/Free Dive'));</v>
      </c>
    </row>
    <row r="5" spans="1:3" x14ac:dyDescent="0.25">
      <c r="A5" s="5" t="s">
        <v>195</v>
      </c>
      <c r="B5" t="s">
        <v>811</v>
      </c>
      <c r="C5" t="str">
        <f t="shared" si="0"/>
        <v>INSERT INTO CCD_LEG_GEAR (CRUISE_LEG_ID, GEAR_ID) VALUES ((SELECT CRUISE_LEG_ID FROM CCD_CRUISE_LEGS WHERE LEG_NAME = 'HA1201_LEG_I'), (SELECT GEAR_ID FROM CCD_GEAR WHERE GEAR_NAME = 'SCUBA'));</v>
      </c>
    </row>
    <row r="6" spans="1:3" x14ac:dyDescent="0.25">
      <c r="A6" s="5" t="s">
        <v>195</v>
      </c>
      <c r="B6" t="s">
        <v>743</v>
      </c>
      <c r="C6" t="str">
        <f t="shared" si="0"/>
        <v>INSERT INTO CCD_LEG_GEAR (CRUISE_LEG_ID, GEAR_ID) VALUES ((SELECT CRUISE_LEG_ID FROM CCD_CRUISE_LEGS WHERE LEG_NAME = 'HA1201_LEG_I'), (SELECT GEAR_ID FROM CCD_GEAR WHERE GEAR_NAME = 'Autonomous Reef Monitoring Structure (ARMS)'));</v>
      </c>
    </row>
    <row r="7" spans="1:3" x14ac:dyDescent="0.25">
      <c r="A7" s="5" t="s">
        <v>212</v>
      </c>
      <c r="B7" t="s">
        <v>811</v>
      </c>
      <c r="C7" t="str">
        <f t="shared" si="0"/>
        <v>INSERT INTO CCD_LEG_GEAR (CRUISE_LEG_ID, GEAR_ID) VALUES ((SELECT CRUISE_LEG_ID FROM CCD_CRUISE_LEGS WHERE LEG_NAME = 'HA1201_LEG_II&amp;III'), (SELECT GEAR_ID FROM CCD_GEAR WHERE GEAR_NAME = 'SCUBA'));</v>
      </c>
    </row>
    <row r="8" spans="1:3" x14ac:dyDescent="0.25">
      <c r="A8" s="5" t="s">
        <v>20</v>
      </c>
      <c r="B8" t="s">
        <v>811</v>
      </c>
      <c r="C8" t="str">
        <f t="shared" si="0"/>
        <v>INSERT INTO CCD_LEG_GEAR (CRUISE_LEG_ID, GEAR_ID) VALUES ((SELECT CRUISE_LEG_ID FROM CCD_CRUISE_LEGS WHERE LEG_NAME = 'HI1001_LEGII'), (SELECT GEAR_ID FROM CCD_GEAR WHERE GEAR_NAME = 'SCUBA'));</v>
      </c>
    </row>
    <row r="9" spans="1:3" x14ac:dyDescent="0.25">
      <c r="A9" s="5" t="s">
        <v>20</v>
      </c>
      <c r="B9" t="s">
        <v>744</v>
      </c>
      <c r="C9" t="str">
        <f t="shared" si="0"/>
        <v>INSERT INTO CCD_LEG_GEAR (CRUISE_LEG_ID, GEAR_ID) VALUES ((SELECT CRUISE_LEG_ID FROM CCD_CRUISE_LEGS WHERE LEG_NAME = 'HI1001_LEGII'), (SELECT GEAR_ID FROM CCD_GEAR WHERE GEAR_NAME = 'AUV'));</v>
      </c>
    </row>
    <row r="10" spans="1:3" x14ac:dyDescent="0.25">
      <c r="A10" t="s">
        <v>17</v>
      </c>
      <c r="B10" t="s">
        <v>811</v>
      </c>
      <c r="C10" t="str">
        <f t="shared" si="0"/>
        <v>INSERT INTO CCD_LEG_GEAR (CRUISE_LEG_ID, GEAR_ID) VALUES ((SELECT CRUISE_LEG_ID FROM CCD_CRUISE_LEGS WHERE LEG_NAME = 'HI0701'), (SELECT GEAR_ID FROM CCD_GEAR WHERE GEAR_NAME = 'SCUBA'));</v>
      </c>
    </row>
    <row r="11" spans="1:3" x14ac:dyDescent="0.25">
      <c r="A11" t="s">
        <v>17</v>
      </c>
      <c r="B11" t="s">
        <v>759</v>
      </c>
      <c r="C11" t="str">
        <f t="shared" si="0"/>
        <v>INSERT INTO CCD_LEG_GEAR (CRUISE_LEG_ID, GEAR_ID) VALUES ((SELECT CRUISE_LEG_ID FROM CCD_CRUISE_LEGS WHERE LEG_NAME = 'HI0701'), (SELECT GEAR_ID FROM CCD_GEAR WHERE GEAR_NAME = 'DCIP'));</v>
      </c>
    </row>
    <row r="12" spans="1:3" x14ac:dyDescent="0.25">
      <c r="A12" t="s">
        <v>17</v>
      </c>
      <c r="B12" t="s">
        <v>111</v>
      </c>
      <c r="C12" t="str">
        <f t="shared" si="0"/>
        <v>INSERT INTO CCD_LEG_GEAR (CRUISE_LEG_ID, GEAR_ID) VALUES ((SELECT CRUISE_LEG_ID FROM CCD_CRUISE_LEGS WHERE LEG_NAME = 'HI0701'), (SELECT GEAR_ID FROM CCD_GEAR WHERE GEAR_NAME = 'CTD'));</v>
      </c>
    </row>
    <row r="16" spans="1:3" x14ac:dyDescent="0.25">
      <c r="A16" s="1" t="s">
        <v>1873</v>
      </c>
    </row>
    <row r="17" spans="1:3" x14ac:dyDescent="0.25">
      <c r="A17" s="15" t="s">
        <v>3</v>
      </c>
      <c r="B17" t="s">
        <v>811</v>
      </c>
      <c r="C17" t="str">
        <f t="shared" ref="C17:C40" si="1">CONCATENATE("INSERT INTO CCD_LEG_GEAR (CRUISE_LEG_ID, GEAR_ID) VALUES ((SELECT CRUISE_LEG_ID FROM CCD_CRUISE_LEGS WHERE LEG_NAME = '", SUBSTITUTE(A17, "'", "''"), "'), (SELECT GEAR_ID FROM CCD_GEAR WHERE GEAR_NAME = '", SUBSTITUTE(B17, "'", "''"), "'));")</f>
        <v>INSERT INTO CCD_LEG_GEAR (CRUISE_LEG_ID, GEAR_ID) VALUES ((SELECT CRUISE_LEG_ID FROM CCD_CRUISE_LEGS WHERE LEG_NAME = 'HA1007'), (SELECT GEAR_ID FROM CCD_GEAR WHERE GEAR_NAME = 'SCUBA'));</v>
      </c>
    </row>
    <row r="18" spans="1:3" x14ac:dyDescent="0.25">
      <c r="A18" s="15" t="s">
        <v>1872</v>
      </c>
      <c r="B18" t="s">
        <v>831</v>
      </c>
      <c r="C18" t="str">
        <f t="shared" si="1"/>
        <v>INSERT INTO CCD_LEG_GEAR (CRUISE_LEG_ID, GEAR_ID) VALUES ((SELECT CRUISE_LEG_ID FROM CCD_CRUISE_LEGS WHERE LEG_NAME = 'HA1007 (copy)'), (SELECT GEAR_ID FROM CCD_GEAR WHERE GEAR_NAME = 'Trawl'));</v>
      </c>
    </row>
    <row r="19" spans="1:3" x14ac:dyDescent="0.25">
      <c r="A19" s="15" t="s">
        <v>269</v>
      </c>
      <c r="B19" t="s">
        <v>819</v>
      </c>
      <c r="C19" t="str">
        <f t="shared" si="1"/>
        <v>INSERT INTO CCD_LEG_GEAR (CRUISE_LEG_ID, GEAR_ID) VALUES ((SELECT CRUISE_LEG_ID FROM CCD_CRUISE_LEGS WHERE LEG_NAME = 'OES0411_LEGI'), (SELECT GEAR_ID FROM CCD_GEAR WHERE GEAR_NAME = 'Snorkel/Free Dive'));</v>
      </c>
    </row>
    <row r="20" spans="1:3" x14ac:dyDescent="0.25">
      <c r="A20" s="15" t="s">
        <v>270</v>
      </c>
      <c r="B20" t="s">
        <v>811</v>
      </c>
      <c r="C20" t="str">
        <f t="shared" si="1"/>
        <v>INSERT INTO CCD_LEG_GEAR (CRUISE_LEG_ID, GEAR_ID) VALUES ((SELECT CRUISE_LEG_ID FROM CCD_CRUISE_LEGS WHERE LEG_NAME = 'OES0411_LEGII'), (SELECT GEAR_ID FROM CCD_GEAR WHERE GEAR_NAME = 'SCUBA'));</v>
      </c>
    </row>
    <row r="21" spans="1:3" x14ac:dyDescent="0.25">
      <c r="A21" s="15" t="s">
        <v>336</v>
      </c>
      <c r="B21" t="s">
        <v>743</v>
      </c>
      <c r="C21" t="str">
        <f t="shared" si="1"/>
        <v>INSERT INTO CCD_LEG_GEAR (CRUISE_LEG_ID, GEAR_ID) VALUES ((SELECT CRUISE_LEG_ID FROM CCD_CRUISE_LEGS WHERE LEG_NAME = 'TC0201_LEGI'), (SELECT GEAR_ID FROM CCD_GEAR WHERE GEAR_NAME = 'Autonomous Reef Monitoring Structure (ARMS)'));</v>
      </c>
    </row>
    <row r="22" spans="1:3" x14ac:dyDescent="0.25">
      <c r="A22" s="15" t="s">
        <v>95</v>
      </c>
      <c r="B22" t="s">
        <v>811</v>
      </c>
      <c r="C22" t="str">
        <f t="shared" si="1"/>
        <v>INSERT INTO CCD_LEG_GEAR (CRUISE_LEG_ID, GEAR_ID) VALUES ((SELECT CRUISE_LEG_ID FROM CCD_CRUISE_LEGS WHERE LEG_NAME = 'TC0201_LEGII'), (SELECT GEAR_ID FROM CCD_GEAR WHERE GEAR_NAME = 'SCUBA'));</v>
      </c>
    </row>
    <row r="23" spans="1:3" x14ac:dyDescent="0.25">
      <c r="A23" s="15" t="s">
        <v>19</v>
      </c>
      <c r="B23" t="s">
        <v>811</v>
      </c>
      <c r="C23" t="str">
        <f t="shared" si="1"/>
        <v>INSERT INTO CCD_LEG_GEAR (CRUISE_LEG_ID, GEAR_ID) VALUES ((SELECT CRUISE_LEG_ID FROM CCD_CRUISE_LEGS WHERE LEG_NAME = 'HI1001_LEGI'), (SELECT GEAR_ID FROM CCD_GEAR WHERE GEAR_NAME = 'SCUBA'));</v>
      </c>
    </row>
    <row r="24" spans="1:3" x14ac:dyDescent="0.25">
      <c r="A24" s="15" t="s">
        <v>20</v>
      </c>
      <c r="B24" t="s">
        <v>744</v>
      </c>
      <c r="C24" t="str">
        <f t="shared" si="1"/>
        <v>INSERT INTO CCD_LEG_GEAR (CRUISE_LEG_ID, GEAR_ID) VALUES ((SELECT CRUISE_LEG_ID FROM CCD_CRUISE_LEGS WHERE LEG_NAME = 'HI1001_LEGII'), (SELECT GEAR_ID FROM CCD_GEAR WHERE GEAR_NAME = 'AUV'));</v>
      </c>
    </row>
    <row r="25" spans="1:3" x14ac:dyDescent="0.25">
      <c r="A25" s="15" t="s">
        <v>21</v>
      </c>
      <c r="B25" t="s">
        <v>811</v>
      </c>
      <c r="C25" t="str">
        <f t="shared" si="1"/>
        <v>INSERT INTO CCD_LEG_GEAR (CRUISE_LEG_ID, GEAR_ID) VALUES ((SELECT CRUISE_LEG_ID FROM CCD_CRUISE_LEGS WHERE LEG_NAME = 'HI1001_LEGIII'), (SELECT GEAR_ID FROM CCD_GEAR WHERE GEAR_NAME = 'SCUBA'));</v>
      </c>
    </row>
    <row r="26" spans="1:3" x14ac:dyDescent="0.25">
      <c r="A26" s="15" t="s">
        <v>196</v>
      </c>
      <c r="B26" t="s">
        <v>759</v>
      </c>
      <c r="C26" t="str">
        <f t="shared" si="1"/>
        <v>INSERT INTO CCD_LEG_GEAR (CRUISE_LEG_ID, GEAR_ID) VALUES ((SELECT CRUISE_LEG_ID FROM CCD_CRUISE_LEGS WHERE LEG_NAME = 'HA1101_LEG_I'), (SELECT GEAR_ID FROM CCD_GEAR WHERE GEAR_NAME = 'DCIP'));</v>
      </c>
    </row>
    <row r="27" spans="1:3" x14ac:dyDescent="0.25">
      <c r="A27" s="15" t="s">
        <v>334</v>
      </c>
      <c r="B27" t="s">
        <v>111</v>
      </c>
      <c r="C27" t="str">
        <f t="shared" si="1"/>
        <v>INSERT INTO CCD_LEG_GEAR (CRUISE_LEG_ID, GEAR_ID) VALUES ((SELECT CRUISE_LEG_ID FROM CCD_CRUISE_LEGS WHERE LEG_NAME = 'HA1101_LEG_III'), (SELECT GEAR_ID FROM CCD_GEAR WHERE GEAR_NAME = 'CTD'));</v>
      </c>
    </row>
    <row r="28" spans="1:3" x14ac:dyDescent="0.25">
      <c r="A28" s="15" t="s">
        <v>346</v>
      </c>
      <c r="B28" t="s">
        <v>812</v>
      </c>
      <c r="C28" t="str">
        <f t="shared" si="1"/>
        <v>INSERT INTO CCD_LEG_GEAR (CRUISE_LEG_ID, GEAR_ID) VALUES ((SELECT CRUISE_LEG_ID FROM CCD_CRUISE_LEGS WHERE LEG_NAME = 'RL-17-05 Leg 1'), (SELECT GEAR_ID FROM CCD_GEAR WHERE GEAR_NAME = 'Seine'));</v>
      </c>
    </row>
    <row r="29" spans="1:3" x14ac:dyDescent="0.25">
      <c r="A29" s="15" t="s">
        <v>347</v>
      </c>
      <c r="B29" t="s">
        <v>813</v>
      </c>
      <c r="C29" t="str">
        <f t="shared" si="1"/>
        <v>INSERT INTO CCD_LEG_GEAR (CRUISE_LEG_ID, GEAR_ID) VALUES ((SELECT CRUISE_LEG_ID FROM CCD_CRUISE_LEGS WHERE LEG_NAME = 'RL-17-05 Leg 2'), (SELECT GEAR_ID FROM CCD_GEAR WHERE GEAR_NAME = 'Set Net'));</v>
      </c>
    </row>
    <row r="30" spans="1:3" x14ac:dyDescent="0.25">
      <c r="A30" s="15" t="s">
        <v>348</v>
      </c>
      <c r="B30" t="s">
        <v>814</v>
      </c>
      <c r="C30" t="str">
        <f t="shared" si="1"/>
        <v>INSERT INTO CCD_LEG_GEAR (CRUISE_LEG_ID, GEAR_ID) VALUES ((SELECT CRUISE_LEG_ID FROM CCD_CRUISE_LEGS WHERE LEG_NAME = 'RL-17-05 Leg 3'), (SELECT GEAR_ID FROM CCD_GEAR WHERE GEAR_NAME = 'Settlement Traps'));</v>
      </c>
    </row>
    <row r="31" spans="1:3" x14ac:dyDescent="0.25">
      <c r="A31" s="15" t="s">
        <v>350</v>
      </c>
      <c r="B31" t="s">
        <v>815</v>
      </c>
      <c r="C31" t="str">
        <f t="shared" si="1"/>
        <v>INSERT INTO CCD_LEG_GEAR (CRUISE_LEG_ID, GEAR_ID) VALUES ((SELECT CRUISE_LEG_ID FROM CCD_CRUISE_LEGS WHERE LEG_NAME = 'RL-17-05 Leg 5'), (SELECT GEAR_ID FROM CCD_GEAR WHERE GEAR_NAME = 'Short bottom longline'));</v>
      </c>
    </row>
    <row r="32" spans="1:3" x14ac:dyDescent="0.25">
      <c r="A32" s="15" t="s">
        <v>1876</v>
      </c>
      <c r="B32" t="s">
        <v>816</v>
      </c>
      <c r="C32" t="str">
        <f t="shared" si="1"/>
        <v>INSERT INTO CCD_LEG_GEAR (CRUISE_LEG_ID, GEAR_ID) VALUES ((SELECT CRUISE_LEG_ID FROM CCD_CRUISE_LEGS WHERE LEG_NAME = 'SE-15-01 Leg 1'), (SELECT GEAR_ID FROM CCD_GEAR WHERE GEAR_NAME = 'Side Scan'));</v>
      </c>
    </row>
    <row r="33" spans="1:3" x14ac:dyDescent="0.25">
      <c r="A33" s="15" t="s">
        <v>1877</v>
      </c>
      <c r="B33" t="s">
        <v>817</v>
      </c>
      <c r="C33" t="str">
        <f t="shared" si="1"/>
        <v>INSERT INTO CCD_LEG_GEAR (CRUISE_LEG_ID, GEAR_ID) VALUES ((SELECT CRUISE_LEG_ID FROM CCD_CRUISE_LEGS WHERE LEG_NAME = 'SE-15-01 Leg 2'), (SELECT GEAR_ID FROM CCD_GEAR WHERE GEAR_NAME = 'Single Beam'));</v>
      </c>
    </row>
    <row r="34" spans="1:3" x14ac:dyDescent="0.25">
      <c r="A34" s="15" t="s">
        <v>1878</v>
      </c>
      <c r="B34" t="s">
        <v>818</v>
      </c>
      <c r="C34" t="str">
        <f t="shared" si="1"/>
        <v>INSERT INTO CCD_LEG_GEAR (CRUISE_LEG_ID, GEAR_ID) VALUES ((SELECT CRUISE_LEG_ID FROM CCD_CRUISE_LEGS WHERE LEG_NAME = 'HA1102_LEG_I'), (SELECT GEAR_ID FROM CCD_GEAR WHERE GEAR_NAME = 'Skimmer Trawl'));</v>
      </c>
    </row>
    <row r="35" spans="1:3" x14ac:dyDescent="0.25">
      <c r="A35" s="15" t="s">
        <v>1879</v>
      </c>
      <c r="B35" t="s">
        <v>773</v>
      </c>
      <c r="C35" t="str">
        <f t="shared" si="1"/>
        <v>INSERT INTO CCD_LEG_GEAR (CRUISE_LEG_ID, GEAR_ID) VALUES ((SELECT CRUISE_LEG_ID FROM CCD_CRUISE_LEGS WHERE LEG_NAME = 'HA1102_LEG_II'), (SELECT GEAR_ID FROM CCD_GEAR WHERE GEAR_NAME = 'High-frequency Autonomous Acoustic Recording Package (HARP)'));</v>
      </c>
    </row>
    <row r="36" spans="1:3" x14ac:dyDescent="0.25">
      <c r="A36" s="15" t="s">
        <v>65</v>
      </c>
      <c r="B36" t="s">
        <v>774</v>
      </c>
      <c r="C36" t="str">
        <f t="shared" si="1"/>
        <v>INSERT INTO CCD_LEG_GEAR (CRUISE_LEG_ID, GEAR_ID) VALUES ((SELECT CRUISE_LEG_ID FROM CCD_CRUISE_LEGS WHERE LEG_NAME = 'OES0706'), (SELECT GEAR_ID FROM CCD_GEAR WHERE GEAR_NAME = 'Hook and Line'));</v>
      </c>
    </row>
    <row r="37" spans="1:3" x14ac:dyDescent="0.25">
      <c r="A37" s="15" t="s">
        <v>10</v>
      </c>
      <c r="B37" t="s">
        <v>775</v>
      </c>
      <c r="C37" t="str">
        <f t="shared" si="1"/>
        <v>INSERT INTO CCD_LEG_GEAR (CRUISE_LEG_ID, GEAR_ID) VALUES ((SELECT CRUISE_LEG_ID FROM CCD_CRUISE_LEGS WHERE LEG_NAME = 'HI0401'), (SELECT GEAR_ID FROM CCD_GEAR WHERE GEAR_NAME = 'Human Observation'));</v>
      </c>
    </row>
    <row r="38" spans="1:3" x14ac:dyDescent="0.25">
      <c r="A38" t="s">
        <v>47</v>
      </c>
      <c r="B38" t="s">
        <v>776</v>
      </c>
      <c r="C38" t="str">
        <f t="shared" si="1"/>
        <v>INSERT INTO CCD_LEG_GEAR (CRUISE_LEG_ID, GEAR_ID) VALUES ((SELECT CRUISE_LEG_ID FROM CCD_CRUISE_LEGS WHERE LEG_NAME = 'OES0509'), (SELECT GEAR_ID FROM CCD_GEAR WHERE GEAR_NAME = 'Hydroacoustics'));</v>
      </c>
    </row>
    <row r="39" spans="1:3" x14ac:dyDescent="0.25">
      <c r="A39" t="s">
        <v>59</v>
      </c>
      <c r="B39" t="s">
        <v>777</v>
      </c>
      <c r="C39" t="str">
        <f t="shared" si="1"/>
        <v>INSERT INTO CCD_LEG_GEAR (CRUISE_LEG_ID, GEAR_ID) VALUES ((SELECT CRUISE_LEG_ID FROM CCD_CRUISE_LEGS WHERE LEG_NAME = 'OES0607'), (SELECT GEAR_ID FROM CCD_GEAR WHERE GEAR_NAME = 'IBS COD Trawl'));</v>
      </c>
    </row>
    <row r="40" spans="1:3" x14ac:dyDescent="0.25">
      <c r="A40" t="s">
        <v>1871</v>
      </c>
      <c r="B40" t="s">
        <v>778</v>
      </c>
      <c r="C40" t="str">
        <f t="shared" si="1"/>
        <v>INSERT INTO CCD_LEG_GEAR (CRUISE_LEG_ID, GEAR_ID) VALUES ((SELECT CRUISE_LEG_ID FROM CCD_CRUISE_LEGS WHERE LEG_NAME = 'TC-03-07'), (SELECT GEAR_ID FROM CCD_GEAR WHERE GEAR_NAME = 'International Young Gadoid Pelagic Trawl'));</v>
      </c>
    </row>
    <row r="49" spans="1:3" x14ac:dyDescent="0.25">
      <c r="A49" s="1" t="s">
        <v>1874</v>
      </c>
    </row>
    <row r="50" spans="1:3" x14ac:dyDescent="0.25">
      <c r="A50" t="s">
        <v>69</v>
      </c>
      <c r="B50" t="s">
        <v>773</v>
      </c>
      <c r="C50" t="str">
        <f t="shared" ref="C50:C67" si="2">CONCATENATE("INSERT INTO CCD_LEG_GEAR (CRUISE_LEG_ID, GEAR_ID) VALUES ((SELECT CRUISE_LEG_ID FROM CCD_CRUISE_LEGS WHERE LEG_NAME = '", SUBSTITUTE(A50, "'", "''"), "'), (SELECT GEAR_ID FROM CCD_GEAR WHERE GEAR_NAME = '", SUBSTITUTE(B50, "'", "''"), "'));")</f>
        <v>INSERT INTO CCD_LEG_GEAR (CRUISE_LEG_ID, GEAR_ID) VALUES ((SELECT CRUISE_LEG_ID FROM CCD_CRUISE_LEGS WHERE LEG_NAME = 'OES0908_LEGI'), (SELECT GEAR_ID FROM CCD_GEAR WHERE GEAR_NAME = 'High-frequency Autonomous Acoustic Recording Package (HARP)'));</v>
      </c>
    </row>
    <row r="51" spans="1:3" x14ac:dyDescent="0.25">
      <c r="A51" t="s">
        <v>69</v>
      </c>
      <c r="B51" t="s">
        <v>774</v>
      </c>
      <c r="C51" t="str">
        <f t="shared" si="2"/>
        <v>INSERT INTO CCD_LEG_GEAR (CRUISE_LEG_ID, GEAR_ID) VALUES ((SELECT CRUISE_LEG_ID FROM CCD_CRUISE_LEGS WHERE LEG_NAME = 'OES0908_LEGI'), (SELECT GEAR_ID FROM CCD_GEAR WHERE GEAR_NAME = 'Hook and Line'));</v>
      </c>
    </row>
    <row r="52" spans="1:3" x14ac:dyDescent="0.25">
      <c r="A52" t="s">
        <v>69</v>
      </c>
      <c r="B52" t="s">
        <v>775</v>
      </c>
      <c r="C52" t="str">
        <f t="shared" si="2"/>
        <v>INSERT INTO CCD_LEG_GEAR (CRUISE_LEG_ID, GEAR_ID) VALUES ((SELECT CRUISE_LEG_ID FROM CCD_CRUISE_LEGS WHERE LEG_NAME = 'OES0908_LEGI'), (SELECT GEAR_ID FROM CCD_GEAR WHERE GEAR_NAME = 'Human Observation'));</v>
      </c>
    </row>
    <row r="53" spans="1:3" x14ac:dyDescent="0.25">
      <c r="A53" t="s">
        <v>70</v>
      </c>
      <c r="B53" t="s">
        <v>804</v>
      </c>
      <c r="C53" t="str">
        <f t="shared" si="2"/>
        <v>INSERT INTO CCD_LEG_GEAR (CRUISE_LEG_ID, GEAR_ID) VALUES ((SELECT CRUISE_LEG_ID FROM CCD_CRUISE_LEGS WHERE LEG_NAME = 'OES0908_LEGII'), (SELECT GEAR_ID FROM CCD_GEAR WHERE GEAR_NAME = 'PIT Tags'));</v>
      </c>
    </row>
    <row r="54" spans="1:3" x14ac:dyDescent="0.25">
      <c r="A54" t="s">
        <v>70</v>
      </c>
      <c r="B54" t="s">
        <v>811</v>
      </c>
      <c r="C54" t="str">
        <f t="shared" si="2"/>
        <v>INSERT INTO CCD_LEG_GEAR (CRUISE_LEG_ID, GEAR_ID) VALUES ((SELECT CRUISE_LEG_ID FROM CCD_CRUISE_LEGS WHERE LEG_NAME = 'OES0908_LEGII'), (SELECT GEAR_ID FROM CCD_GEAR WHERE GEAR_NAME = 'SCUBA'));</v>
      </c>
    </row>
    <row r="55" spans="1:3" x14ac:dyDescent="0.25">
      <c r="A55" t="s">
        <v>70</v>
      </c>
      <c r="B55" t="s">
        <v>819</v>
      </c>
      <c r="C55" t="str">
        <f t="shared" si="2"/>
        <v>INSERT INTO CCD_LEG_GEAR (CRUISE_LEG_ID, GEAR_ID) VALUES ((SELECT CRUISE_LEG_ID FROM CCD_CRUISE_LEGS WHERE LEG_NAME = 'OES0908_LEGII'), (SELECT GEAR_ID FROM CCD_GEAR WHERE GEAR_NAME = 'Snorkel/Free Dive'));</v>
      </c>
    </row>
    <row r="56" spans="1:3" x14ac:dyDescent="0.25">
      <c r="A56" t="s">
        <v>70</v>
      </c>
      <c r="B56" t="s">
        <v>823</v>
      </c>
      <c r="C56" t="str">
        <f t="shared" si="2"/>
        <v>INSERT INTO CCD_LEG_GEAR (CRUISE_LEG_ID, GEAR_ID) VALUES ((SELECT CRUISE_LEG_ID FROM CCD_CRUISE_LEGS WHERE LEG_NAME = 'OES0908_LEGII'), (SELECT GEAR_ID FROM CCD_GEAR WHERE GEAR_NAME = 'Tags (satellite, acoustic and others)'));</v>
      </c>
    </row>
    <row r="57" spans="1:3" x14ac:dyDescent="0.25">
      <c r="A57" t="s">
        <v>70</v>
      </c>
      <c r="B57" t="s">
        <v>825</v>
      </c>
      <c r="C57" t="str">
        <f t="shared" si="2"/>
        <v>INSERT INTO CCD_LEG_GEAR (CRUISE_LEG_ID, GEAR_ID) VALUES ((SELECT CRUISE_LEG_ID FROM CCD_CRUISE_LEGS WHERE LEG_NAME = 'OES0908_LEGII'), (SELECT GEAR_ID FROM CCD_GEAR WHERE GEAR_NAME = 'Temperature Depth Recorders (TDRs)'));</v>
      </c>
    </row>
    <row r="58" spans="1:3" x14ac:dyDescent="0.25">
      <c r="A58" t="s">
        <v>70</v>
      </c>
      <c r="B58" t="s">
        <v>828</v>
      </c>
      <c r="C58" t="str">
        <f t="shared" si="2"/>
        <v>INSERT INTO CCD_LEG_GEAR (CRUISE_LEG_ID, GEAR_ID) VALUES ((SELECT CRUISE_LEG_ID FROM CCD_CRUISE_LEGS WHERE LEG_NAME = 'OES0908_LEGII'), (SELECT GEAR_ID FROM CCD_GEAR WHERE GEAR_NAME = 'Towed Hydrophone Array'));</v>
      </c>
    </row>
    <row r="59" spans="1:3" x14ac:dyDescent="0.25">
      <c r="A59" t="s">
        <v>70</v>
      </c>
      <c r="B59" t="s">
        <v>831</v>
      </c>
      <c r="C59" t="str">
        <f t="shared" si="2"/>
        <v>INSERT INTO CCD_LEG_GEAR (CRUISE_LEG_ID, GEAR_ID) VALUES ((SELECT CRUISE_LEG_ID FROM CCD_CRUISE_LEGS WHERE LEG_NAME = 'OES0908_LEGII'), (SELECT GEAR_ID FROM CCD_GEAR WHERE GEAR_NAME = 'Trawl'));</v>
      </c>
    </row>
    <row r="60" spans="1:3" x14ac:dyDescent="0.25">
      <c r="A60" t="s">
        <v>70</v>
      </c>
      <c r="B60" t="s">
        <v>834</v>
      </c>
      <c r="C60" t="str">
        <f t="shared" si="2"/>
        <v>INSERT INTO CCD_LEG_GEAR (CRUISE_LEG_ID, GEAR_ID) VALUES ((SELECT CRUISE_LEG_ID FROM CCD_CRUISE_LEGS WHERE LEG_NAME = 'OES0908_LEGII'), (SELECT GEAR_ID FROM CCD_GEAR WHERE GEAR_NAME = 'Visual Census'));</v>
      </c>
    </row>
    <row r="61" spans="1:3" x14ac:dyDescent="0.25">
      <c r="A61" t="s">
        <v>346</v>
      </c>
      <c r="B61" t="s">
        <v>773</v>
      </c>
      <c r="C61" t="str">
        <f t="shared" si="2"/>
        <v>INSERT INTO CCD_LEG_GEAR (CRUISE_LEG_ID, GEAR_ID) VALUES ((SELECT CRUISE_LEG_ID FROM CCD_CRUISE_LEGS WHERE LEG_NAME = 'RL-17-05 Leg 1'), (SELECT GEAR_ID FROM CCD_GEAR WHERE GEAR_NAME = 'High-frequency Autonomous Acoustic Recording Package (HARP)'));</v>
      </c>
    </row>
    <row r="62" spans="1:3" x14ac:dyDescent="0.25">
      <c r="A62" t="s">
        <v>346</v>
      </c>
      <c r="B62" t="s">
        <v>774</v>
      </c>
      <c r="C62" t="str">
        <f t="shared" si="2"/>
        <v>INSERT INTO CCD_LEG_GEAR (CRUISE_LEG_ID, GEAR_ID) VALUES ((SELECT CRUISE_LEG_ID FROM CCD_CRUISE_LEGS WHERE LEG_NAME = 'RL-17-05 Leg 1'), (SELECT GEAR_ID FROM CCD_GEAR WHERE GEAR_NAME = 'Hook and Line'));</v>
      </c>
    </row>
    <row r="63" spans="1:3" x14ac:dyDescent="0.25">
      <c r="A63" t="s">
        <v>346</v>
      </c>
      <c r="B63" t="s">
        <v>775</v>
      </c>
      <c r="C63" t="str">
        <f t="shared" si="2"/>
        <v>INSERT INTO CCD_LEG_GEAR (CRUISE_LEG_ID, GEAR_ID) VALUES ((SELECT CRUISE_LEG_ID FROM CCD_CRUISE_LEGS WHERE LEG_NAME = 'RL-17-05 Leg 1'), (SELECT GEAR_ID FROM CCD_GEAR WHERE GEAR_NAME = 'Human Observation'));</v>
      </c>
    </row>
    <row r="64" spans="1:3" x14ac:dyDescent="0.25">
      <c r="A64" t="s">
        <v>346</v>
      </c>
      <c r="B64" t="s">
        <v>804</v>
      </c>
      <c r="C64" t="str">
        <f t="shared" si="2"/>
        <v>INSERT INTO CCD_LEG_GEAR (CRUISE_LEG_ID, GEAR_ID) VALUES ((SELECT CRUISE_LEG_ID FROM CCD_CRUISE_LEGS WHERE LEG_NAME = 'RL-17-05 Leg 1'), (SELECT GEAR_ID FROM CCD_GEAR WHERE GEAR_NAME = 'PIT Tags'));</v>
      </c>
    </row>
    <row r="65" spans="1:3" x14ac:dyDescent="0.25">
      <c r="A65" t="s">
        <v>346</v>
      </c>
      <c r="B65" t="s">
        <v>811</v>
      </c>
      <c r="C65" t="str">
        <f t="shared" si="2"/>
        <v>INSERT INTO CCD_LEG_GEAR (CRUISE_LEG_ID, GEAR_ID) VALUES ((SELECT CRUISE_LEG_ID FROM CCD_CRUISE_LEGS WHERE LEG_NAME = 'RL-17-05 Leg 1'), (SELECT GEAR_ID FROM CCD_GEAR WHERE GEAR_NAME = 'SCUBA'));</v>
      </c>
    </row>
    <row r="66" spans="1:3" x14ac:dyDescent="0.25">
      <c r="A66" t="s">
        <v>347</v>
      </c>
      <c r="B66" t="s">
        <v>819</v>
      </c>
      <c r="C66" t="str">
        <f t="shared" si="2"/>
        <v>INSERT INTO CCD_LEG_GEAR (CRUISE_LEG_ID, GEAR_ID) VALUES ((SELECT CRUISE_LEG_ID FROM CCD_CRUISE_LEGS WHERE LEG_NAME = 'RL-17-05 Leg 2'), (SELECT GEAR_ID FROM CCD_GEAR WHERE GEAR_NAME = 'Snorkel/Free Dive'));</v>
      </c>
    </row>
    <row r="67" spans="1:3" x14ac:dyDescent="0.25">
      <c r="A67" t="s">
        <v>347</v>
      </c>
      <c r="B67" t="s">
        <v>811</v>
      </c>
      <c r="C67" t="str">
        <f t="shared" si="2"/>
        <v>INSERT INTO CCD_LEG_GEAR (CRUISE_LEG_ID, GEAR_ID) VALUES ((SELECT CRUISE_LEG_ID FROM CCD_CRUISE_LEGS WHERE LEG_NAME = 'RL-17-05 Leg 2'), (SELECT GEAR_ID FROM CCD_GEAR WHERE GEAR_NAME = 'SCUBA'));</v>
      </c>
    </row>
    <row r="73" spans="1:3" x14ac:dyDescent="0.25">
      <c r="A73" s="9" t="s">
        <v>1885</v>
      </c>
      <c r="B73" t="s">
        <v>773</v>
      </c>
      <c r="C73" t="str">
        <f t="shared" ref="C73:C104" si="3">CONCATENATE("INSERT INTO CCD_LEG_GEAR (CRUISE_LEG_ID, GEAR_ID) VALUES ((SELECT CRUISE_LEG_ID FROM CCD_CRUISE_LEGS WHERE LEG_NAME = '", SUBSTITUTE(A73, "'", "''"), "'), (SELECT GEAR_ID FROM CCD_GEAR WHERE GEAR_NAME = '", SUBSTITUTE(B73, "'", "''"), "'));")</f>
        <v>INSERT INTO CCD_LEG_GEAR (CRUISE_LEG_ID, GEAR_ID) VALUES ((SELECT CRUISE_LEG_ID FROM CCD_CRUISE_LEGS WHERE LEG_NAME = 'SE-20-04 Leg 1'), (SELECT GEAR_ID FROM CCD_GEAR WHERE GEAR_NAME = 'High-frequency Autonomous Acoustic Recording Package (HARP)'));</v>
      </c>
    </row>
    <row r="74" spans="1:3" x14ac:dyDescent="0.25">
      <c r="A74" t="s">
        <v>1887</v>
      </c>
      <c r="B74" t="s">
        <v>774</v>
      </c>
      <c r="C74" t="str">
        <f t="shared" si="3"/>
        <v>INSERT INTO CCD_LEG_GEAR (CRUISE_LEG_ID, GEAR_ID) VALUES ((SELECT CRUISE_LEG_ID FROM CCD_CRUISE_LEGS WHERE LEG_NAME = 'SE-21-01 Leg 1'), (SELECT GEAR_ID FROM CCD_GEAR WHERE GEAR_NAME = 'Hook and Line'));</v>
      </c>
    </row>
    <row r="75" spans="1:3" x14ac:dyDescent="0.25">
      <c r="A75" t="s">
        <v>1888</v>
      </c>
      <c r="B75" t="s">
        <v>775</v>
      </c>
      <c r="C75" t="str">
        <f t="shared" si="3"/>
        <v>INSERT INTO CCD_LEG_GEAR (CRUISE_LEG_ID, GEAR_ID) VALUES ((SELECT CRUISE_LEG_ID FROM CCD_CRUISE_LEGS WHERE LEG_NAME = 'SE-21-01 Leg 2'), (SELECT GEAR_ID FROM CCD_GEAR WHERE GEAR_NAME = 'Human Observation'));</v>
      </c>
    </row>
    <row r="76" spans="1:3" x14ac:dyDescent="0.25">
      <c r="A76" t="s">
        <v>1890</v>
      </c>
      <c r="B76" t="s">
        <v>804</v>
      </c>
      <c r="C76" t="str">
        <f t="shared" si="3"/>
        <v>INSERT INTO CCD_LEG_GEAR (CRUISE_LEG_ID, GEAR_ID) VALUES ((SELECT CRUISE_LEG_ID FROM CCD_CRUISE_LEGS WHERE LEG_NAME = 'SE-21-04 Leg 1'), (SELECT GEAR_ID FROM CCD_GEAR WHERE GEAR_NAME = 'PIT Tags'));</v>
      </c>
    </row>
    <row r="77" spans="1:3" x14ac:dyDescent="0.25">
      <c r="A77" t="s">
        <v>1891</v>
      </c>
      <c r="B77" t="s">
        <v>811</v>
      </c>
      <c r="C77" t="str">
        <f t="shared" si="3"/>
        <v>INSERT INTO CCD_LEG_GEAR (CRUISE_LEG_ID, GEAR_ID) VALUES ((SELECT CRUISE_LEG_ID FROM CCD_CRUISE_LEGS WHERE LEG_NAME = 'SE-21-04 Leg 2'), (SELECT GEAR_ID FROM CCD_GEAR WHERE GEAR_NAME = 'SCUBA'));</v>
      </c>
    </row>
    <row r="78" spans="1:3" x14ac:dyDescent="0.25">
      <c r="A78" s="9" t="s">
        <v>1892</v>
      </c>
      <c r="B78" t="s">
        <v>819</v>
      </c>
      <c r="C78" t="str">
        <f t="shared" si="3"/>
        <v>INSERT INTO CCD_LEG_GEAR (CRUISE_LEG_ID, GEAR_ID) VALUES ((SELECT CRUISE_LEG_ID FROM CCD_CRUISE_LEGS WHERE LEG_NAME = 'HI-21-06'), (SELECT GEAR_ID FROM CCD_GEAR WHERE GEAR_NAME = 'Snorkel/Free Dive'));</v>
      </c>
    </row>
    <row r="79" spans="1:3" x14ac:dyDescent="0.25">
      <c r="A79" s="9" t="s">
        <v>1893</v>
      </c>
      <c r="B79" t="s">
        <v>811</v>
      </c>
      <c r="C79" t="str">
        <f t="shared" si="3"/>
        <v>INSERT INTO CCD_LEG_GEAR (CRUISE_LEG_ID, GEAR_ID) VALUES ((SELECT CRUISE_LEG_ID FROM CCD_CRUISE_LEGS WHERE LEG_NAME = 'HI-21-07 Leg 1'), (SELECT GEAR_ID FROM CCD_GEAR WHERE GEAR_NAME = 'SCUBA'));</v>
      </c>
    </row>
    <row r="80" spans="1:3" x14ac:dyDescent="0.25">
      <c r="A80" s="9" t="s">
        <v>1894</v>
      </c>
      <c r="B80" t="s">
        <v>819</v>
      </c>
      <c r="C80" t="str">
        <f t="shared" si="3"/>
        <v>INSERT INTO CCD_LEG_GEAR (CRUISE_LEG_ID, GEAR_ID) VALUES ((SELECT CRUISE_LEG_ID FROM CCD_CRUISE_LEGS WHERE LEG_NAME = 'HI-21-07 Leg 2'), (SELECT GEAR_ID FROM CCD_GEAR WHERE GEAR_NAME = 'Snorkel/Free Dive'));</v>
      </c>
    </row>
    <row r="81" spans="1:3" x14ac:dyDescent="0.25">
      <c r="A81" s="9" t="s">
        <v>1901</v>
      </c>
      <c r="B81" t="s">
        <v>775</v>
      </c>
      <c r="C81" t="str">
        <f t="shared" si="3"/>
        <v>INSERT INTO CCD_LEG_GEAR (CRUISE_LEG_ID, GEAR_ID) VALUES ((SELECT CRUISE_LEG_ID FROM CCD_CRUISE_LEGS WHERE LEG_NAME = 'HI-21-08 Leg 2'), (SELECT GEAR_ID FROM CCD_GEAR WHERE GEAR_NAME = 'Human Observation'));</v>
      </c>
    </row>
    <row r="82" spans="1:3" x14ac:dyDescent="0.25">
      <c r="A82" s="9" t="s">
        <v>1930</v>
      </c>
      <c r="B82" t="s">
        <v>804</v>
      </c>
      <c r="C82" t="str">
        <f t="shared" si="3"/>
        <v>INSERT INTO CCD_LEG_GEAR (CRUISE_LEG_ID, GEAR_ID) VALUES ((SELECT CRUISE_LEG_ID FROM CCD_CRUISE_LEGS WHERE LEG_NAME = 'HI-20-08 Leg 1'), (SELECT GEAR_ID FROM CCD_GEAR WHERE GEAR_NAME = 'PIT Tags'));</v>
      </c>
    </row>
    <row r="83" spans="1:3" x14ac:dyDescent="0.25">
      <c r="A83" s="9" t="s">
        <v>1931</v>
      </c>
      <c r="B83" t="s">
        <v>811</v>
      </c>
      <c r="C83" t="str">
        <f t="shared" si="3"/>
        <v>INSERT INTO CCD_LEG_GEAR (CRUISE_LEG_ID, GEAR_ID) VALUES ((SELECT CRUISE_LEG_ID FROM CCD_CRUISE_LEGS WHERE LEG_NAME = 'HI-20-08 Leg 2'), (SELECT GEAR_ID FROM CCD_GEAR WHERE GEAR_NAME = 'SCUBA'));</v>
      </c>
    </row>
    <row r="84" spans="1:3" x14ac:dyDescent="0.25">
      <c r="A84" s="9" t="s">
        <v>1932</v>
      </c>
      <c r="B84" t="s">
        <v>819</v>
      </c>
      <c r="C84" t="str">
        <f t="shared" si="3"/>
        <v>INSERT INTO CCD_LEG_GEAR (CRUISE_LEG_ID, GEAR_ID) VALUES ((SELECT CRUISE_LEG_ID FROM CCD_CRUISE_LEGS WHERE LEG_NAME = 'HI-20-09 Leg 1'), (SELECT GEAR_ID FROM CCD_GEAR WHERE GEAR_NAME = 'Snorkel/Free Dive'));</v>
      </c>
    </row>
    <row r="85" spans="1:3" x14ac:dyDescent="0.25">
      <c r="A85" s="9" t="s">
        <v>1933</v>
      </c>
      <c r="B85" t="s">
        <v>811</v>
      </c>
      <c r="C85" t="str">
        <f t="shared" si="3"/>
        <v>INSERT INTO CCD_LEG_GEAR (CRUISE_LEG_ID, GEAR_ID) VALUES ((SELECT CRUISE_LEG_ID FROM CCD_CRUISE_LEGS WHERE LEG_NAME = 'HI-20-09 Leg 2'), (SELECT GEAR_ID FROM CCD_GEAR WHERE GEAR_NAME = 'SCUBA'));</v>
      </c>
    </row>
    <row r="86" spans="1:3" x14ac:dyDescent="0.25">
      <c r="A86" s="9" t="s">
        <v>1948</v>
      </c>
      <c r="B86" t="s">
        <v>773</v>
      </c>
      <c r="C86" t="str">
        <f t="shared" si="3"/>
        <v>INSERT INTO CCD_LEG_GEAR (CRUISE_LEG_ID, GEAR_ID) VALUES ((SELECT CRUISE_LEG_ID FROM CCD_CRUISE_LEGS WHERE LEG_NAME = 'SE-21-06 Leg 1'), (SELECT GEAR_ID FROM CCD_GEAR WHERE GEAR_NAME = 'High-frequency Autonomous Acoustic Recording Package (HARP)'));</v>
      </c>
    </row>
    <row r="87" spans="1:3" x14ac:dyDescent="0.25">
      <c r="A87" s="9" t="s">
        <v>1949</v>
      </c>
      <c r="B87" t="s">
        <v>774</v>
      </c>
      <c r="C87" t="str">
        <f t="shared" si="3"/>
        <v>INSERT INTO CCD_LEG_GEAR (CRUISE_LEG_ID, GEAR_ID) VALUES ((SELECT CRUISE_LEG_ID FROM CCD_CRUISE_LEGS WHERE LEG_NAME = 'SE-21-06 Leg 2'), (SELECT GEAR_ID FROM CCD_GEAR WHERE GEAR_NAME = 'Hook and Line'));</v>
      </c>
    </row>
    <row r="88" spans="1:3" x14ac:dyDescent="0.25">
      <c r="A88" s="9" t="s">
        <v>1951</v>
      </c>
      <c r="B88" t="s">
        <v>775</v>
      </c>
      <c r="C88" t="str">
        <f t="shared" si="3"/>
        <v>INSERT INTO CCD_LEG_GEAR (CRUISE_LEG_ID, GEAR_ID) VALUES ((SELECT CRUISE_LEG_ID FROM CCD_CRUISE_LEGS WHERE LEG_NAME = 'SE-21-08 Leg 1'), (SELECT GEAR_ID FROM CCD_GEAR WHERE GEAR_NAME = 'Human Observation'));</v>
      </c>
    </row>
    <row r="89" spans="1:3" x14ac:dyDescent="0.25">
      <c r="A89" s="9" t="s">
        <v>1952</v>
      </c>
      <c r="B89" t="s">
        <v>804</v>
      </c>
      <c r="C89" t="str">
        <f t="shared" si="3"/>
        <v>INSERT INTO CCD_LEG_GEAR (CRUISE_LEG_ID, GEAR_ID) VALUES ((SELECT CRUISE_LEG_ID FROM CCD_CRUISE_LEGS WHERE LEG_NAME = 'SE-21-08 Leg 2'), (SELECT GEAR_ID FROM CCD_GEAR WHERE GEAR_NAME = 'PIT Tags'));</v>
      </c>
    </row>
    <row r="90" spans="1:3" x14ac:dyDescent="0.25">
      <c r="A90" s="9" t="s">
        <v>1955</v>
      </c>
      <c r="B90" t="s">
        <v>811</v>
      </c>
      <c r="C90" t="str">
        <f t="shared" si="3"/>
        <v>INSERT INTO CCD_LEG_GEAR (CRUISE_LEG_ID, GEAR_ID) VALUES ((SELECT CRUISE_LEG_ID FROM CCD_CRUISE_LEGS WHERE LEG_NAME = 'SE-21-09 Leg 1'), (SELECT GEAR_ID FROM CCD_GEAR WHERE GEAR_NAME = 'SCUBA'));</v>
      </c>
    </row>
    <row r="91" spans="1:3" x14ac:dyDescent="0.25">
      <c r="A91" s="9" t="s">
        <v>1957</v>
      </c>
      <c r="B91" t="s">
        <v>775</v>
      </c>
      <c r="C91" t="str">
        <f t="shared" si="3"/>
        <v>INSERT INTO CCD_LEG_GEAR (CRUISE_LEG_ID, GEAR_ID) VALUES ((SELECT CRUISE_LEG_ID FROM CCD_CRUISE_LEGS WHERE LEG_NAME = 'SE-21-09 Leg 2'), (SELECT GEAR_ID FROM CCD_GEAR WHERE GEAR_NAME = 'Human Observation'));</v>
      </c>
    </row>
    <row r="92" spans="1:3" x14ac:dyDescent="0.25">
      <c r="A92" s="9" t="s">
        <v>1950</v>
      </c>
      <c r="B92" t="s">
        <v>825</v>
      </c>
      <c r="C92" t="str">
        <f t="shared" si="3"/>
        <v>INSERT INTO CCD_LEG_GEAR (CRUISE_LEG_ID, GEAR_ID) VALUES ((SELECT CRUISE_LEG_ID FROM CCD_CRUISE_LEGS WHERE LEG_NAME = 'SE-21-07'), (SELECT GEAR_ID FROM CCD_GEAR WHERE GEAR_NAME = 'Temperature Depth Recorders (TDRs)'));</v>
      </c>
    </row>
    <row r="93" spans="1:3" x14ac:dyDescent="0.25">
      <c r="A93" s="9" t="s">
        <v>1973</v>
      </c>
      <c r="B93" t="s">
        <v>804</v>
      </c>
      <c r="C93" t="str">
        <f t="shared" si="3"/>
        <v>INSERT INTO CCD_LEG_GEAR (CRUISE_LEG_ID, GEAR_ID) VALUES ((SELECT CRUISE_LEG_ID FROM CCD_CRUISE_LEGS WHERE LEG_NAME = 'HI-19-01 Leg 1'), (SELECT GEAR_ID FROM CCD_GEAR WHERE GEAR_NAME = 'PIT Tags'));</v>
      </c>
    </row>
    <row r="94" spans="1:3" x14ac:dyDescent="0.25">
      <c r="A94" s="9" t="s">
        <v>1984</v>
      </c>
      <c r="B94" t="s">
        <v>811</v>
      </c>
      <c r="C94" t="str">
        <f t="shared" si="3"/>
        <v>INSERT INTO CCD_LEG_GEAR (CRUISE_LEG_ID, GEAR_ID) VALUES ((SELECT CRUISE_LEG_ID FROM CCD_CRUISE_LEGS WHERE LEG_NAME = 'HI-19-01 Leg 2'), (SELECT GEAR_ID FROM CCD_GEAR WHERE GEAR_NAME = 'SCUBA'));</v>
      </c>
    </row>
    <row r="95" spans="1:3" x14ac:dyDescent="0.25">
      <c r="A95" s="9" t="s">
        <v>1974</v>
      </c>
      <c r="B95" t="s">
        <v>819</v>
      </c>
      <c r="C95" t="str">
        <f t="shared" si="3"/>
        <v>INSERT INTO CCD_LEG_GEAR (CRUISE_LEG_ID, GEAR_ID) VALUES ((SELECT CRUISE_LEG_ID FROM CCD_CRUISE_LEGS WHERE LEG_NAME = 'HI-19-02 Leg 1'), (SELECT GEAR_ID FROM CCD_GEAR WHERE GEAR_NAME = 'Snorkel/Free Dive'));</v>
      </c>
    </row>
    <row r="96" spans="1:3" x14ac:dyDescent="0.25">
      <c r="A96" s="9" t="s">
        <v>1975</v>
      </c>
      <c r="B96" t="s">
        <v>811</v>
      </c>
      <c r="C96" t="str">
        <f t="shared" si="3"/>
        <v>INSERT INTO CCD_LEG_GEAR (CRUISE_LEG_ID, GEAR_ID) VALUES ((SELECT CRUISE_LEG_ID FROM CCD_CRUISE_LEGS WHERE LEG_NAME = 'HI-19-02 Leg 2'), (SELECT GEAR_ID FROM CCD_GEAR WHERE GEAR_NAME = 'SCUBA'));</v>
      </c>
    </row>
    <row r="97" spans="1:3" x14ac:dyDescent="0.25">
      <c r="A97" s="9" t="s">
        <v>1988</v>
      </c>
      <c r="B97" t="s">
        <v>774</v>
      </c>
      <c r="C97" t="str">
        <f t="shared" si="3"/>
        <v>INSERT INTO CCD_LEG_GEAR (CRUISE_LEG_ID, GEAR_ID) VALUES ((SELECT CRUISE_LEG_ID FROM CCD_CRUISE_LEGS WHERE LEG_NAME = 'SE-19-04 Leg 1'), (SELECT GEAR_ID FROM CCD_GEAR WHERE GEAR_NAME = 'Hook and Line'));</v>
      </c>
    </row>
    <row r="98" spans="1:3" x14ac:dyDescent="0.25">
      <c r="A98" s="9" t="s">
        <v>1989</v>
      </c>
      <c r="B98" t="s">
        <v>775</v>
      </c>
      <c r="C98" t="str">
        <f t="shared" si="3"/>
        <v>INSERT INTO CCD_LEG_GEAR (CRUISE_LEG_ID, GEAR_ID) VALUES ((SELECT CRUISE_LEG_ID FROM CCD_CRUISE_LEGS WHERE LEG_NAME = 'SE-19-04 Leg 2'), (SELECT GEAR_ID FROM CCD_GEAR WHERE GEAR_NAME = 'Human Observation'));</v>
      </c>
    </row>
    <row r="99" spans="1:3" x14ac:dyDescent="0.25">
      <c r="A99" s="9" t="s">
        <v>1990</v>
      </c>
      <c r="B99" t="s">
        <v>776</v>
      </c>
      <c r="C99" t="str">
        <f t="shared" si="3"/>
        <v>INSERT INTO CCD_LEG_GEAR (CRUISE_LEG_ID, GEAR_ID) VALUES ((SELECT CRUISE_LEG_ID FROM CCD_CRUISE_LEGS WHERE LEG_NAME = 'SE-19-05 Leg 1'), (SELECT GEAR_ID FROM CCD_GEAR WHERE GEAR_NAME = 'Hydroacoustics'));</v>
      </c>
    </row>
    <row r="100" spans="1:3" x14ac:dyDescent="0.25">
      <c r="A100" s="9" t="s">
        <v>1991</v>
      </c>
      <c r="B100" t="s">
        <v>777</v>
      </c>
      <c r="C100" t="str">
        <f t="shared" si="3"/>
        <v>INSERT INTO CCD_LEG_GEAR (CRUISE_LEG_ID, GEAR_ID) VALUES ((SELECT CRUISE_LEG_ID FROM CCD_CRUISE_LEGS WHERE LEG_NAME = 'SE-19-05 Leg 2'), (SELECT GEAR_ID FROM CCD_GEAR WHERE GEAR_NAME = 'IBS COD Trawl'));</v>
      </c>
    </row>
    <row r="101" spans="1:3" x14ac:dyDescent="0.25">
      <c r="A101" s="9" t="s">
        <v>2015</v>
      </c>
      <c r="B101" t="s">
        <v>804</v>
      </c>
      <c r="C101" t="str">
        <f t="shared" si="3"/>
        <v>INSERT INTO CCD_LEG_GEAR (CRUISE_LEG_ID, GEAR_ID) VALUES ((SELECT CRUISE_LEG_ID FROM CCD_CRUISE_LEGS WHERE LEG_NAME = 'SE-22-01 Leg 1'), (SELECT GEAR_ID FROM CCD_GEAR WHERE GEAR_NAME = 'PIT Tags'));</v>
      </c>
    </row>
    <row r="102" spans="1:3" x14ac:dyDescent="0.25">
      <c r="A102" s="9" t="s">
        <v>2016</v>
      </c>
      <c r="B102" t="s">
        <v>811</v>
      </c>
      <c r="C102" t="str">
        <f t="shared" si="3"/>
        <v>INSERT INTO CCD_LEG_GEAR (CRUISE_LEG_ID, GEAR_ID) VALUES ((SELECT CRUISE_LEG_ID FROM CCD_CRUISE_LEGS WHERE LEG_NAME = 'SE-22-01 Leg 2'), (SELECT GEAR_ID FROM CCD_GEAR WHERE GEAR_NAME = 'SCUBA'));</v>
      </c>
    </row>
    <row r="103" spans="1:3" x14ac:dyDescent="0.25">
      <c r="A103" s="9" t="s">
        <v>2004</v>
      </c>
      <c r="B103" t="s">
        <v>775</v>
      </c>
      <c r="C103" t="str">
        <f t="shared" si="3"/>
        <v>INSERT INTO CCD_LEG_GEAR (CRUISE_LEG_ID, GEAR_ID) VALUES ((SELECT CRUISE_LEG_ID FROM CCD_CRUISE_LEGS WHERE LEG_NAME = 'SE-22-02 Leg 1'), (SELECT GEAR_ID FROM CCD_GEAR WHERE GEAR_NAME = 'Human Observation'));</v>
      </c>
    </row>
    <row r="104" spans="1:3" x14ac:dyDescent="0.25">
      <c r="A104" s="9" t="s">
        <v>2003</v>
      </c>
      <c r="B104" t="s">
        <v>825</v>
      </c>
      <c r="C104" t="str">
        <f t="shared" si="3"/>
        <v>INSERT INTO CCD_LEG_GEAR (CRUISE_LEG_ID, GEAR_ID) VALUES ((SELECT CRUISE_LEG_ID FROM CCD_CRUISE_LEGS WHERE LEG_NAME = 'SE-22-02 Leg 2'), (SELECT GEAR_ID FROM CCD_GEAR WHERE GEAR_NAME = 'Temperature Depth Recorders (TDRs)'));</v>
      </c>
    </row>
    <row r="108" spans="1:3" x14ac:dyDescent="0.25">
      <c r="A108" t="s">
        <v>348</v>
      </c>
      <c r="B108" t="s">
        <v>811</v>
      </c>
      <c r="C108" t="str">
        <f t="shared" ref="C108:C119" si="4">CONCATENATE("INSERT INTO CCD_LEG_GEAR (CRUISE_LEG_ID, GEAR_ID) VALUES ((SELECT CRUISE_LEG_ID FROM CCD_CRUISE_LEGS WHERE LEG_NAME = '", SUBSTITUTE(A108, "'", "''"), "'), (SELECT GEAR_ID FROM CCD_GEAR WHERE GEAR_NAME = '", SUBSTITUTE(B108, "'", "''"), "'));")</f>
        <v>INSERT INTO CCD_LEG_GEAR (CRUISE_LEG_ID, GEAR_ID) VALUES ((SELECT CRUISE_LEG_ID FROM CCD_CRUISE_LEGS WHERE LEG_NAME = 'RL-17-05 Leg 3'), (SELECT GEAR_ID FROM CCD_GEAR WHERE GEAR_NAME = 'SCUBA'));</v>
      </c>
    </row>
    <row r="109" spans="1:3" x14ac:dyDescent="0.25">
      <c r="A109" t="s">
        <v>348</v>
      </c>
      <c r="B109" t="s">
        <v>744</v>
      </c>
      <c r="C109" t="str">
        <f t="shared" si="4"/>
        <v>INSERT INTO CCD_LEG_GEAR (CRUISE_LEG_ID, GEAR_ID) VALUES ((SELECT CRUISE_LEG_ID FROM CCD_CRUISE_LEGS WHERE LEG_NAME = 'RL-17-05 Leg 3'), (SELECT GEAR_ID FROM CCD_GEAR WHERE GEAR_NAME = 'AUV'));</v>
      </c>
    </row>
    <row r="110" spans="1:3" x14ac:dyDescent="0.25">
      <c r="A110" t="s">
        <v>348</v>
      </c>
      <c r="B110" t="s">
        <v>759</v>
      </c>
      <c r="C110" t="str">
        <f t="shared" si="4"/>
        <v>INSERT INTO CCD_LEG_GEAR (CRUISE_LEG_ID, GEAR_ID) VALUES ((SELECT CRUISE_LEG_ID FROM CCD_CRUISE_LEGS WHERE LEG_NAME = 'RL-17-05 Leg 3'), (SELECT GEAR_ID FROM CCD_GEAR WHERE GEAR_NAME = 'DCIP'));</v>
      </c>
    </row>
    <row r="111" spans="1:3" x14ac:dyDescent="0.25">
      <c r="A111" t="s">
        <v>348</v>
      </c>
      <c r="B111" t="s">
        <v>111</v>
      </c>
      <c r="C111" t="str">
        <f t="shared" si="4"/>
        <v>INSERT INTO CCD_LEG_GEAR (CRUISE_LEG_ID, GEAR_ID) VALUES ((SELECT CRUISE_LEG_ID FROM CCD_CRUISE_LEGS WHERE LEG_NAME = 'RL-17-05 Leg 3'), (SELECT GEAR_ID FROM CCD_GEAR WHERE GEAR_NAME = 'CTD'));</v>
      </c>
    </row>
    <row r="112" spans="1:3" x14ac:dyDescent="0.25">
      <c r="A112" t="s">
        <v>349</v>
      </c>
      <c r="B112" t="s">
        <v>812</v>
      </c>
      <c r="C112" t="str">
        <f t="shared" si="4"/>
        <v>INSERT INTO CCD_LEG_GEAR (CRUISE_LEG_ID, GEAR_ID) VALUES ((SELECT CRUISE_LEG_ID FROM CCD_CRUISE_LEGS WHERE LEG_NAME = 'RL-17-05 Leg 4'), (SELECT GEAR_ID FROM CCD_GEAR WHERE GEAR_NAME = 'Seine'));</v>
      </c>
    </row>
    <row r="113" spans="1:3" x14ac:dyDescent="0.25">
      <c r="A113" t="s">
        <v>349</v>
      </c>
      <c r="B113" t="s">
        <v>813</v>
      </c>
      <c r="C113" t="str">
        <f t="shared" si="4"/>
        <v>INSERT INTO CCD_LEG_GEAR (CRUISE_LEG_ID, GEAR_ID) VALUES ((SELECT CRUISE_LEG_ID FROM CCD_CRUISE_LEGS WHERE LEG_NAME = 'RL-17-05 Leg 4'), (SELECT GEAR_ID FROM CCD_GEAR WHERE GEAR_NAME = 'Set Net'));</v>
      </c>
    </row>
    <row r="114" spans="1:3" x14ac:dyDescent="0.25">
      <c r="A114" t="s">
        <v>349</v>
      </c>
      <c r="B114" t="s">
        <v>814</v>
      </c>
      <c r="C114" t="str">
        <f t="shared" si="4"/>
        <v>INSERT INTO CCD_LEG_GEAR (CRUISE_LEG_ID, GEAR_ID) VALUES ((SELECT CRUISE_LEG_ID FROM CCD_CRUISE_LEGS WHERE LEG_NAME = 'RL-17-05 Leg 4'), (SELECT GEAR_ID FROM CCD_GEAR WHERE GEAR_NAME = 'Settlement Traps'));</v>
      </c>
    </row>
    <row r="115" spans="1:3" x14ac:dyDescent="0.25">
      <c r="A115" t="s">
        <v>350</v>
      </c>
      <c r="B115" t="s">
        <v>774</v>
      </c>
      <c r="C115" t="str">
        <f t="shared" si="4"/>
        <v>INSERT INTO CCD_LEG_GEAR (CRUISE_LEG_ID, GEAR_ID) VALUES ((SELECT CRUISE_LEG_ID FROM CCD_CRUISE_LEGS WHERE LEG_NAME = 'RL-17-05 Leg 5'), (SELECT GEAR_ID FROM CCD_GEAR WHERE GEAR_NAME = 'Hook and Line'));</v>
      </c>
    </row>
    <row r="116" spans="1:3" x14ac:dyDescent="0.25">
      <c r="A116" t="s">
        <v>350</v>
      </c>
      <c r="B116" t="s">
        <v>775</v>
      </c>
      <c r="C116" t="str">
        <f t="shared" si="4"/>
        <v>INSERT INTO CCD_LEG_GEAR (CRUISE_LEG_ID, GEAR_ID) VALUES ((SELECT CRUISE_LEG_ID FROM CCD_CRUISE_LEGS WHERE LEG_NAME = 'RL-17-05 Leg 5'), (SELECT GEAR_ID FROM CCD_GEAR WHERE GEAR_NAME = 'Human Observation'));</v>
      </c>
    </row>
    <row r="117" spans="1:3" x14ac:dyDescent="0.25">
      <c r="A117" t="s">
        <v>2017</v>
      </c>
      <c r="B117" t="s">
        <v>744</v>
      </c>
      <c r="C117" t="str">
        <f t="shared" si="4"/>
        <v>INSERT INTO CCD_LEG_GEAR (CRUISE_LEG_ID, GEAR_ID) VALUES ((SELECT CRUISE_LEG_ID FROM CCD_CRUISE_LEGS WHERE LEG_NAME = 'RL-17-05 Leg 6'), (SELECT GEAR_ID FROM CCD_GEAR WHERE GEAR_NAME = 'AUV'));</v>
      </c>
    </row>
    <row r="118" spans="1:3" x14ac:dyDescent="0.25">
      <c r="A118" t="s">
        <v>2017</v>
      </c>
      <c r="B118" t="s">
        <v>759</v>
      </c>
      <c r="C118" t="str">
        <f t="shared" si="4"/>
        <v>INSERT INTO CCD_LEG_GEAR (CRUISE_LEG_ID, GEAR_ID) VALUES ((SELECT CRUISE_LEG_ID FROM CCD_CRUISE_LEGS WHERE LEG_NAME = 'RL-17-05 Leg 6'), (SELECT GEAR_ID FROM CCD_GEAR WHERE GEAR_NAME = 'DCIP'));</v>
      </c>
    </row>
    <row r="119" spans="1:3" x14ac:dyDescent="0.25">
      <c r="A119" t="s">
        <v>2017</v>
      </c>
      <c r="B119" t="s">
        <v>111</v>
      </c>
      <c r="C119" t="str">
        <f t="shared" si="4"/>
        <v>INSERT INTO CCD_LEG_GEAR (CRUISE_LEG_ID, GEAR_ID) VALUES ((SELECT CRUISE_LEG_ID FROM CCD_CRUISE_LEGS WHERE LEG_NAME = 'RL-17-05 Leg 6'), (SELECT GEAR_ID FROM CCD_GEAR WHERE GEAR_NAME = 'CTD'));</v>
      </c>
    </row>
  </sheetData>
  <pageMargins left="0.7" right="0.7" top="0.75" bottom="0.75" header="0.3" footer="0.3"/>
  <pageSetup orientation="portrait" horizontalDpi="1200" verticalDpi="120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workbookViewId="0">
      <selection activeCell="D44" sqref="D43:D44"/>
    </sheetView>
  </sheetViews>
  <sheetFormatPr defaultRowHeight="15" x14ac:dyDescent="0.25"/>
  <cols>
    <col min="1" max="3" width="27" customWidth="1"/>
    <col min="4" max="4" width="21.5703125" customWidth="1"/>
  </cols>
  <sheetData>
    <row r="1" spans="1:4" x14ac:dyDescent="0.25">
      <c r="A1" t="s">
        <v>233</v>
      </c>
      <c r="B1" t="s">
        <v>234</v>
      </c>
      <c r="C1" t="s">
        <v>1764</v>
      </c>
      <c r="D1" t="s">
        <v>109</v>
      </c>
    </row>
    <row r="2" spans="1:4" x14ac:dyDescent="0.25">
      <c r="A2" t="s">
        <v>223</v>
      </c>
      <c r="B2" s="5" t="s">
        <v>143</v>
      </c>
      <c r="D2" t="str">
        <f>CONCATENATE("insert into ccd_leg_regions (", A$1, ", ", B$1, ", ", C$1, ") values ((SELECT region_id from ccd_regions where region_code = '", A2, "'), (SELECT cruise_leg_id from ccd_cruise_legs where leg_name = '", B2, "'), '", SUBSTITUTE(C2, "'", "''"), "');")</f>
        <v>insert into ccd_leg_regions (REGION_ID, CRUISE_LEG_ID, LEG_REGION_NOTES) values ((SELECT region_id from ccd_regions where region_code = 'MHI'), (SELECT cruise_leg_id from ccd_cruise_legs where leg_name = 'SE-17-07'), '');</v>
      </c>
    </row>
    <row r="3" spans="1:4" x14ac:dyDescent="0.25">
      <c r="A3" t="s">
        <v>223</v>
      </c>
      <c r="B3" s="5" t="s">
        <v>151</v>
      </c>
      <c r="D3" t="str">
        <f t="shared" ref="D3:D15" si="0">CONCATENATE("insert into ccd_leg_regions (", A$1, ", ", B$1, ", ", C$1, ") values ((SELECT region_id from ccd_regions where region_code = '", A3, "'), (SELECT cruise_leg_id from ccd_cruise_legs where leg_name = '", B3, "'), '", SUBSTITUTE(C3, "'", "''"), "');")</f>
        <v>insert into ccd_leg_regions (REGION_ID, CRUISE_LEG_ID, LEG_REGION_NOTES) values ((SELECT region_id from ccd_regions where region_code = 'MHI'), (SELECT cruise_leg_id from ccd_cruise_legs where leg_name = 'SE-18-06'), '');</v>
      </c>
    </row>
    <row r="4" spans="1:4" x14ac:dyDescent="0.25">
      <c r="A4" t="s">
        <v>223</v>
      </c>
      <c r="B4" s="5" t="s">
        <v>153</v>
      </c>
      <c r="D4" t="str">
        <f t="shared" si="0"/>
        <v>insert into ccd_leg_regions (REGION_ID, CRUISE_LEG_ID, LEG_REGION_NOTES) values ((SELECT region_id from ccd_regions where region_code = 'MHI'), (SELECT cruise_leg_id from ccd_cruise_legs where leg_name = 'SE-17-02'), '');</v>
      </c>
    </row>
    <row r="5" spans="1:4" x14ac:dyDescent="0.25">
      <c r="A5" t="s">
        <v>232</v>
      </c>
      <c r="B5" s="5" t="s">
        <v>75</v>
      </c>
      <c r="D5" t="str">
        <f t="shared" si="0"/>
        <v>insert into ccd_leg_regions (REGION_ID, CRUISE_LEG_ID, LEG_REGION_NOTES) values ((SELECT region_id from ccd_regions where region_code = 'NPSF'), (SELECT cruise_leg_id from ccd_cruise_legs where leg_name = 'SE-15-01'), '');</v>
      </c>
    </row>
    <row r="6" spans="1:4" x14ac:dyDescent="0.25">
      <c r="A6" t="s">
        <v>221</v>
      </c>
      <c r="B6" s="5" t="s">
        <v>195</v>
      </c>
      <c r="D6" t="str">
        <f t="shared" si="0"/>
        <v>insert into ccd_leg_regions (REGION_ID, CRUISE_LEG_ID, LEG_REGION_NOTES) values ((SELECT region_id from ccd_regions where region_code = 'PRIA'), (SELECT cruise_leg_id from ccd_cruise_legs where leg_name = 'HA1201_LEG_I'), '');</v>
      </c>
    </row>
    <row r="7" spans="1:4" x14ac:dyDescent="0.25">
      <c r="A7" t="s">
        <v>222</v>
      </c>
      <c r="B7" s="5" t="s">
        <v>195</v>
      </c>
      <c r="D7" t="str">
        <f t="shared" si="0"/>
        <v>insert into ccd_leg_regions (REGION_ID, CRUISE_LEG_ID, LEG_REGION_NOTES) values ((SELECT region_id from ccd_regions where region_code = 'AMSM'), (SELECT cruise_leg_id from ccd_cruise_legs where leg_name = 'HA1201_LEG_I'), '');</v>
      </c>
    </row>
    <row r="8" spans="1:4" x14ac:dyDescent="0.25">
      <c r="A8" t="s">
        <v>222</v>
      </c>
      <c r="B8" s="5" t="s">
        <v>212</v>
      </c>
      <c r="D8" t="str">
        <f t="shared" si="0"/>
        <v>insert into ccd_leg_regions (REGION_ID, CRUISE_LEG_ID, LEG_REGION_NOTES) values ((SELECT region_id from ccd_regions where region_code = 'AMSM'), (SELECT cruise_leg_id from ccd_cruise_legs where leg_name = 'HA1201_LEG_II&amp;III'), '');</v>
      </c>
    </row>
    <row r="9" spans="1:4" x14ac:dyDescent="0.25">
      <c r="A9" t="s">
        <v>221</v>
      </c>
      <c r="B9" s="5" t="s">
        <v>213</v>
      </c>
      <c r="D9" t="str">
        <f t="shared" si="0"/>
        <v>insert into ccd_leg_regions (REGION_ID, CRUISE_LEG_ID, LEG_REGION_NOTES) values ((SELECT region_id from ccd_regions where region_code = 'PRIA'), (SELECT cruise_leg_id from ccd_cruise_legs where leg_name = 'HA1201_LEG_IV'), '');</v>
      </c>
    </row>
    <row r="10" spans="1:4" x14ac:dyDescent="0.25">
      <c r="A10" t="s">
        <v>221</v>
      </c>
      <c r="B10" s="5" t="s">
        <v>196</v>
      </c>
      <c r="D10" t="str">
        <f t="shared" si="0"/>
        <v>insert into ccd_leg_regions (REGION_ID, CRUISE_LEG_ID, LEG_REGION_NOTES) values ((SELECT region_id from ccd_regions where region_code = 'PRIA'), (SELECT cruise_leg_id from ccd_cruise_legs where leg_name = 'HA1101_LEG_I'), '');</v>
      </c>
    </row>
    <row r="11" spans="1:4" x14ac:dyDescent="0.25">
      <c r="A11" t="s">
        <v>224</v>
      </c>
      <c r="B11" s="5" t="s">
        <v>333</v>
      </c>
      <c r="D11" t="str">
        <f t="shared" si="0"/>
        <v>insert into ccd_leg_regions (REGION_ID, CRUISE_LEG_ID, LEG_REGION_NOTES) values ((SELECT region_id from ccd_regions where region_code = 'CNMI'), (SELECT cruise_leg_id from ccd_cruise_legs where leg_name = 'HA1101_LEG_II'), '');</v>
      </c>
    </row>
    <row r="12" spans="1:4" x14ac:dyDescent="0.25">
      <c r="A12" t="s">
        <v>221</v>
      </c>
      <c r="B12" s="5" t="s">
        <v>334</v>
      </c>
      <c r="D12" t="str">
        <f t="shared" si="0"/>
        <v>insert into ccd_leg_regions (REGION_ID, CRUISE_LEG_ID, LEG_REGION_NOTES) values ((SELECT region_id from ccd_regions where region_code = 'PRIA'), (SELECT cruise_leg_id from ccd_cruise_legs where leg_name = 'HA1101_LEG_III'), '');</v>
      </c>
    </row>
    <row r="13" spans="1:4" x14ac:dyDescent="0.25">
      <c r="A13" t="s">
        <v>221</v>
      </c>
      <c r="B13" s="5" t="s">
        <v>19</v>
      </c>
      <c r="D13" t="str">
        <f t="shared" si="0"/>
        <v>insert into ccd_leg_regions (REGION_ID, CRUISE_LEG_ID, LEG_REGION_NOTES) values ((SELECT region_id from ccd_regions where region_code = 'PRIA'), (SELECT cruise_leg_id from ccd_cruise_legs where leg_name = 'HI1001_LEGI'), '');</v>
      </c>
    </row>
    <row r="14" spans="1:4" x14ac:dyDescent="0.25">
      <c r="A14" t="s">
        <v>222</v>
      </c>
      <c r="B14" s="5" t="s">
        <v>20</v>
      </c>
      <c r="D14" t="str">
        <f t="shared" si="0"/>
        <v>insert into ccd_leg_regions (REGION_ID, CRUISE_LEG_ID, LEG_REGION_NOTES) values ((SELECT region_id from ccd_regions where region_code = 'AMSM'), (SELECT cruise_leg_id from ccd_cruise_legs where leg_name = 'HI1001_LEGII'), '');</v>
      </c>
    </row>
    <row r="15" spans="1:4" x14ac:dyDescent="0.25">
      <c r="A15" t="s">
        <v>221</v>
      </c>
      <c r="B15" s="5" t="s">
        <v>21</v>
      </c>
      <c r="D15" t="str">
        <f t="shared" si="0"/>
        <v>insert into ccd_leg_regions (REGION_ID, CRUISE_LEG_ID, LEG_REGION_NOTES) values ((SELECT region_id from ccd_regions where region_code = 'PRIA'), (SELECT cruise_leg_id from ccd_cruise_legs where leg_name = 'HI1001_LEGIII'), '');</v>
      </c>
    </row>
    <row r="26" spans="1:4" x14ac:dyDescent="0.25">
      <c r="A26" s="1"/>
    </row>
    <row r="27" spans="1:4" x14ac:dyDescent="0.25">
      <c r="A27" s="1" t="s">
        <v>1870</v>
      </c>
    </row>
    <row r="28" spans="1:4" x14ac:dyDescent="0.25">
      <c r="A28" t="s">
        <v>225</v>
      </c>
      <c r="B28" t="s">
        <v>69</v>
      </c>
      <c r="D28" t="str">
        <f t="shared" ref="D28:D44" si="1">CONCATENATE("insert into ccd_leg_regions (", A$1, ", ", B$1, ", ", C$1, ") values ((SELECT region_id from ccd_regions where region_code = '", A28, "'), (SELECT cruise_leg_id from ccd_cruise_legs where leg_name = '", B28, "'), '", SUBSTITUTE(C28, "'", "''"), "');")</f>
        <v>insert into ccd_leg_regions (REGION_ID, CRUISE_LEG_ID, LEG_REGION_NOTES) values ((SELECT region_id from ccd_regions where region_code = 'NWHI'), (SELECT cruise_leg_id from ccd_cruise_legs where leg_name = 'OES0908_LEGI'), '');</v>
      </c>
    </row>
    <row r="29" spans="1:4" x14ac:dyDescent="0.25">
      <c r="A29" t="s">
        <v>221</v>
      </c>
      <c r="B29" t="s">
        <v>69</v>
      </c>
      <c r="D29" t="str">
        <f t="shared" si="1"/>
        <v>insert into ccd_leg_regions (REGION_ID, CRUISE_LEG_ID, LEG_REGION_NOTES) values ((SELECT region_id from ccd_regions where region_code = 'PRIA'), (SELECT cruise_leg_id from ccd_cruise_legs where leg_name = 'OES0908_LEGI'), '');</v>
      </c>
    </row>
    <row r="30" spans="1:4" x14ac:dyDescent="0.25">
      <c r="A30" t="s">
        <v>222</v>
      </c>
      <c r="B30" t="s">
        <v>69</v>
      </c>
      <c r="D30" t="str">
        <f t="shared" si="1"/>
        <v>insert into ccd_leg_regions (REGION_ID, CRUISE_LEG_ID, LEG_REGION_NOTES) values ((SELECT region_id from ccd_regions where region_code = 'AMSM'), (SELECT cruise_leg_id from ccd_cruise_legs where leg_name = 'OES0908_LEGI'), '');</v>
      </c>
    </row>
    <row r="31" spans="1:4" x14ac:dyDescent="0.25">
      <c r="A31" t="s">
        <v>224</v>
      </c>
      <c r="B31" t="s">
        <v>70</v>
      </c>
      <c r="D31" t="str">
        <f t="shared" si="1"/>
        <v>insert into ccd_leg_regions (REGION_ID, CRUISE_LEG_ID, LEG_REGION_NOTES) values ((SELECT region_id from ccd_regions where region_code = 'CNMI'), (SELECT cruise_leg_id from ccd_cruise_legs where leg_name = 'OES0908_LEGII'), '');</v>
      </c>
    </row>
    <row r="32" spans="1:4" x14ac:dyDescent="0.25">
      <c r="A32" t="s">
        <v>221</v>
      </c>
      <c r="B32" t="s">
        <v>70</v>
      </c>
      <c r="D32" t="str">
        <f t="shared" si="1"/>
        <v>insert into ccd_leg_regions (REGION_ID, CRUISE_LEG_ID, LEG_REGION_NOTES) values ((SELECT region_id from ccd_regions where region_code = 'PRIA'), (SELECT cruise_leg_id from ccd_cruise_legs where leg_name = 'OES0908_LEGII'), '');</v>
      </c>
    </row>
    <row r="33" spans="1:4" x14ac:dyDescent="0.25">
      <c r="A33" t="s">
        <v>232</v>
      </c>
      <c r="B33" t="s">
        <v>346</v>
      </c>
      <c r="D33" t="str">
        <f t="shared" si="1"/>
        <v>insert into ccd_leg_regions (REGION_ID, CRUISE_LEG_ID, LEG_REGION_NOTES) values ((SELECT region_id from ccd_regions where region_code = 'NPSF'), (SELECT cruise_leg_id from ccd_cruise_legs where leg_name = 'RL-17-05 Leg 1'), '');</v>
      </c>
    </row>
    <row r="34" spans="1:4" x14ac:dyDescent="0.25">
      <c r="A34" t="s">
        <v>221</v>
      </c>
      <c r="B34" t="s">
        <v>346</v>
      </c>
      <c r="D34" t="str">
        <f t="shared" si="1"/>
        <v>insert into ccd_leg_regions (REGION_ID, CRUISE_LEG_ID, LEG_REGION_NOTES) values ((SELECT region_id from ccd_regions where region_code = 'PRIA'), (SELECT cruise_leg_id from ccd_cruise_legs where leg_name = 'RL-17-05 Leg 1'), '');</v>
      </c>
    </row>
    <row r="35" spans="1:4" x14ac:dyDescent="0.25">
      <c r="A35" t="s">
        <v>223</v>
      </c>
      <c r="B35" t="s">
        <v>347</v>
      </c>
      <c r="D35" t="str">
        <f t="shared" si="1"/>
        <v>insert into ccd_leg_regions (REGION_ID, CRUISE_LEG_ID, LEG_REGION_NOTES) values ((SELECT region_id from ccd_regions where region_code = 'MHI'), (SELECT cruise_leg_id from ccd_cruise_legs where leg_name = 'RL-17-05 Leg 2'), '');</v>
      </c>
    </row>
    <row r="36" spans="1:4" x14ac:dyDescent="0.25">
      <c r="A36" t="s">
        <v>225</v>
      </c>
      <c r="B36" t="s">
        <v>347</v>
      </c>
      <c r="D36" t="str">
        <f t="shared" si="1"/>
        <v>insert into ccd_leg_regions (REGION_ID, CRUISE_LEG_ID, LEG_REGION_NOTES) values ((SELECT region_id from ccd_regions where region_code = 'NWHI'), (SELECT cruise_leg_id from ccd_cruise_legs where leg_name = 'RL-17-05 Leg 2'), '');</v>
      </c>
    </row>
    <row r="37" spans="1:4" x14ac:dyDescent="0.25">
      <c r="A37" t="s">
        <v>221</v>
      </c>
      <c r="B37" t="s">
        <v>347</v>
      </c>
      <c r="D37" t="str">
        <f t="shared" si="1"/>
        <v>insert into ccd_leg_regions (REGION_ID, CRUISE_LEG_ID, LEG_REGION_NOTES) values ((SELECT region_id from ccd_regions where region_code = 'PRIA'), (SELECT cruise_leg_id from ccd_cruise_legs where leg_name = 'RL-17-05 Leg 2'), '');</v>
      </c>
    </row>
    <row r="38" spans="1:4" x14ac:dyDescent="0.25">
      <c r="A38" t="s">
        <v>223</v>
      </c>
      <c r="B38" t="s">
        <v>348</v>
      </c>
      <c r="D38" t="str">
        <f t="shared" si="1"/>
        <v>insert into ccd_leg_regions (REGION_ID, CRUISE_LEG_ID, LEG_REGION_NOTES) values ((SELECT region_id from ccd_regions where region_code = 'MHI'), (SELECT cruise_leg_id from ccd_cruise_legs where leg_name = 'RL-17-05 Leg 3'), '');</v>
      </c>
    </row>
    <row r="39" spans="1:4" x14ac:dyDescent="0.25">
      <c r="A39" t="s">
        <v>225</v>
      </c>
      <c r="B39" t="s">
        <v>348</v>
      </c>
      <c r="D39" t="str">
        <f t="shared" si="1"/>
        <v>insert into ccd_leg_regions (REGION_ID, CRUISE_LEG_ID, LEG_REGION_NOTES) values ((SELECT region_id from ccd_regions where region_code = 'NWHI'), (SELECT cruise_leg_id from ccd_cruise_legs where leg_name = 'RL-17-05 Leg 3'), '');</v>
      </c>
    </row>
    <row r="40" spans="1:4" x14ac:dyDescent="0.25">
      <c r="A40" t="s">
        <v>221</v>
      </c>
      <c r="B40" t="s">
        <v>349</v>
      </c>
      <c r="D40" t="str">
        <f t="shared" si="1"/>
        <v>insert into ccd_leg_regions (REGION_ID, CRUISE_LEG_ID, LEG_REGION_NOTES) values ((SELECT region_id from ccd_regions where region_code = 'PRIA'), (SELECT cruise_leg_id from ccd_cruise_legs where leg_name = 'RL-17-05 Leg 4'), '');</v>
      </c>
    </row>
    <row r="41" spans="1:4" x14ac:dyDescent="0.25">
      <c r="A41" t="s">
        <v>224</v>
      </c>
      <c r="B41" t="s">
        <v>349</v>
      </c>
      <c r="D41" t="str">
        <f t="shared" si="1"/>
        <v>insert into ccd_leg_regions (REGION_ID, CRUISE_LEG_ID, LEG_REGION_NOTES) values ((SELECT region_id from ccd_regions where region_code = 'CNMI'), (SELECT cruise_leg_id from ccd_cruise_legs where leg_name = 'RL-17-05 Leg 4'), '');</v>
      </c>
    </row>
    <row r="42" spans="1:4" x14ac:dyDescent="0.25">
      <c r="A42" t="s">
        <v>221</v>
      </c>
      <c r="B42" t="s">
        <v>350</v>
      </c>
      <c r="D42" t="str">
        <f t="shared" si="1"/>
        <v>insert into ccd_leg_regions (REGION_ID, CRUISE_LEG_ID, LEG_REGION_NOTES) values ((SELECT region_id from ccd_regions where region_code = 'PRIA'), (SELECT cruise_leg_id from ccd_cruise_legs where leg_name = 'RL-17-05 Leg 5'), '');</v>
      </c>
    </row>
    <row r="43" spans="1:4" x14ac:dyDescent="0.25">
      <c r="A43" t="s">
        <v>224</v>
      </c>
      <c r="B43" t="s">
        <v>2017</v>
      </c>
      <c r="D43" t="str">
        <f t="shared" si="1"/>
        <v>insert into ccd_leg_regions (REGION_ID, CRUISE_LEG_ID, LEG_REGION_NOTES) values ((SELECT region_id from ccd_regions where region_code = 'CNMI'), (SELECT cruise_leg_id from ccd_cruise_legs where leg_name = 'RL-17-05 Leg 6'), '');</v>
      </c>
    </row>
    <row r="44" spans="1:4" x14ac:dyDescent="0.25">
      <c r="A44" t="s">
        <v>221</v>
      </c>
      <c r="B44" t="s">
        <v>2017</v>
      </c>
      <c r="D44" t="str">
        <f t="shared" si="1"/>
        <v>insert into ccd_leg_regions (REGION_ID, CRUISE_LEG_ID, LEG_REGION_NOTES) values ((SELECT region_id from ccd_regions where region_code = 'PRIA'), (SELECT cruise_leg_id from ccd_cruise_legs where leg_name = 'RL-17-05 Leg 6'), '');</v>
      </c>
    </row>
  </sheetData>
  <pageMargins left="0.7" right="0.7" top="0.75" bottom="0.75" header="0.3" footer="0.3"/>
  <pageSetup orientation="portrait" horizontalDpi="1200" verticalDpi="120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workbookViewId="0">
      <selection activeCell="C2" sqref="C2"/>
    </sheetView>
  </sheetViews>
  <sheetFormatPr defaultRowHeight="15" x14ac:dyDescent="0.25"/>
  <cols>
    <col min="1" max="1" width="42.7109375" customWidth="1"/>
    <col min="2" max="2" width="53.5703125" customWidth="1"/>
  </cols>
  <sheetData>
    <row r="1" spans="1:3" x14ac:dyDescent="0.25">
      <c r="A1" t="s">
        <v>1766</v>
      </c>
      <c r="B1" t="s">
        <v>1767</v>
      </c>
      <c r="C1" t="s">
        <v>1714</v>
      </c>
    </row>
    <row r="2" spans="1:3" x14ac:dyDescent="0.25">
      <c r="A2" t="s">
        <v>1768</v>
      </c>
      <c r="B2" t="s">
        <v>1770</v>
      </c>
      <c r="C2" t="str">
        <f>CONCATENATE("insert into CCD_GEAR_PRE (", $A$1, ", ", $B$1, ") VALUES ('",SUBSTITUTE(A2, "'", "''"), "', '", SUBSTITUTE(B2, "'", "''"), "');")</f>
        <v>insert into CCD_GEAR_PRE (GEAR_PRE_NAME, GEAR_PRE_DESC) VALUES ('Hawaii Bottomfish', 'Main Hawaiian Island (MHI) Insular Bottomfish');</v>
      </c>
    </row>
    <row r="3" spans="1:3" x14ac:dyDescent="0.25">
      <c r="A3" t="s">
        <v>1769</v>
      </c>
      <c r="B3" t="s">
        <v>1210</v>
      </c>
      <c r="C3" t="str">
        <f t="shared" ref="C3:C16" si="0">CONCATENATE("insert into CCD_GEAR_PRE (", $A$1, ", ", $B$1, ") VALUES ('",SUBSTITUTE(A3, "'", "''"), "', '", SUBSTITUTE(B3, "'", "''"), "');")</f>
        <v>insert into CCD_GEAR_PRE (GEAR_PRE_NAME, GEAR_PRE_DESC) VALUES ('Hawaii Life History', 'Hawaiian Archipelago Life History Bio-sampling');</v>
      </c>
    </row>
    <row r="4" spans="1:3" x14ac:dyDescent="0.25">
      <c r="A4" t="s">
        <v>1459</v>
      </c>
      <c r="B4" t="s">
        <v>1774</v>
      </c>
      <c r="C4" t="str">
        <f t="shared" si="0"/>
        <v>insert into CCD_GEAR_PRE (GEAR_PRE_NAME, GEAR_PRE_DESC) VALUES ('Marine Debris', 'Marine Debris Research and Removal');</v>
      </c>
    </row>
    <row r="5" spans="1:3" x14ac:dyDescent="0.25">
      <c r="A5" t="s">
        <v>1776</v>
      </c>
      <c r="B5" t="s">
        <v>1775</v>
      </c>
      <c r="C5" t="str">
        <f t="shared" si="0"/>
        <v>insert into CCD_GEAR_PRE (GEAR_PRE_NAME, GEAR_PRE_DESC) VALUES ('HICEAS', 'Hawaiian Islands Cetacean and Ecosystem Assessment Survey (HICEAS)');</v>
      </c>
    </row>
    <row r="6" spans="1:3" ht="30" x14ac:dyDescent="0.25">
      <c r="A6" t="s">
        <v>1777</v>
      </c>
      <c r="B6" s="4" t="s">
        <v>1779</v>
      </c>
      <c r="C6" t="str">
        <f t="shared" si="0"/>
        <v>insert into CCD_GEAR_PRE (GEAR_PRE_NAME, GEAR_PRE_DESC) VALUES ('HMSEAS Leg 1', 'Hawaiian Monk Seal Enhancement and Survey Cruise (HMSEAS) Leg 1 (pulled info from FINSS for SE-19-03)');</v>
      </c>
    </row>
    <row r="7" spans="1:3" x14ac:dyDescent="0.25">
      <c r="A7" t="s">
        <v>1778</v>
      </c>
      <c r="B7" t="s">
        <v>1780</v>
      </c>
      <c r="C7" t="str">
        <f t="shared" si="0"/>
        <v>insert into CCD_GEAR_PRE (GEAR_PRE_NAME, GEAR_PRE_DESC) VALUES ('HMSEAS Leg 2', 'Hawaiian Monk Seal Enhancement and Survey Cruise (HMSEAS) Leg 2 (pulled info from FINSS for SE-19-05)');</v>
      </c>
    </row>
    <row r="8" spans="1:3" x14ac:dyDescent="0.25">
      <c r="C8" t="str">
        <f t="shared" si="0"/>
        <v>insert into CCD_GEAR_PRE (GEAR_PRE_NAME, GEAR_PRE_DESC) VALUES ('', '');</v>
      </c>
    </row>
    <row r="9" spans="1:3" x14ac:dyDescent="0.25">
      <c r="C9" t="str">
        <f t="shared" si="0"/>
        <v>insert into CCD_GEAR_PRE (GEAR_PRE_NAME, GEAR_PRE_DESC) VALUES ('', '');</v>
      </c>
    </row>
    <row r="10" spans="1:3" x14ac:dyDescent="0.25">
      <c r="C10" t="str">
        <f t="shared" si="0"/>
        <v>insert into CCD_GEAR_PRE (GEAR_PRE_NAME, GEAR_PRE_DESC) VALUES ('', '');</v>
      </c>
    </row>
    <row r="11" spans="1:3" x14ac:dyDescent="0.25">
      <c r="C11" t="str">
        <f t="shared" si="0"/>
        <v>insert into CCD_GEAR_PRE (GEAR_PRE_NAME, GEAR_PRE_DESC) VALUES ('', '');</v>
      </c>
    </row>
    <row r="12" spans="1:3" x14ac:dyDescent="0.25">
      <c r="C12" t="str">
        <f t="shared" si="0"/>
        <v>insert into CCD_GEAR_PRE (GEAR_PRE_NAME, GEAR_PRE_DESC) VALUES ('', '');</v>
      </c>
    </row>
    <row r="13" spans="1:3" x14ac:dyDescent="0.25">
      <c r="C13" t="str">
        <f t="shared" si="0"/>
        <v>insert into CCD_GEAR_PRE (GEAR_PRE_NAME, GEAR_PRE_DESC) VALUES ('', '');</v>
      </c>
    </row>
    <row r="14" spans="1:3" x14ac:dyDescent="0.25">
      <c r="C14" t="str">
        <f t="shared" si="0"/>
        <v>insert into CCD_GEAR_PRE (GEAR_PRE_NAME, GEAR_PRE_DESC) VALUES ('', '');</v>
      </c>
    </row>
    <row r="15" spans="1:3" x14ac:dyDescent="0.25">
      <c r="C15" t="str">
        <f t="shared" si="0"/>
        <v>insert into CCD_GEAR_PRE (GEAR_PRE_NAME, GEAR_PRE_DESC) VALUES ('', '');</v>
      </c>
    </row>
    <row r="16" spans="1:3" x14ac:dyDescent="0.25">
      <c r="C16" t="str">
        <f t="shared" si="0"/>
        <v>insert into CCD_GEAR_PRE (GEAR_PRE_NAME, GEAR_PRE_DESC) VALUES ('', '');</v>
      </c>
    </row>
  </sheetData>
  <pageMargins left="0.7" right="0.7" top="0.75" bottom="0.75" header="0.3" footer="0.3"/>
  <pageSetup orientation="portrait" horizontalDpi="1200" verticalDpi="120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workbookViewId="0">
      <selection activeCell="D2" sqref="D2"/>
    </sheetView>
  </sheetViews>
  <sheetFormatPr defaultRowHeight="15" x14ac:dyDescent="0.25"/>
  <cols>
    <col min="1" max="1" width="31.140625" customWidth="1"/>
    <col min="2" max="2" width="36.42578125" customWidth="1"/>
    <col min="3" max="3" width="21.85546875" bestFit="1" customWidth="1"/>
  </cols>
  <sheetData>
    <row r="1" spans="1:4" x14ac:dyDescent="0.25">
      <c r="A1" t="s">
        <v>1772</v>
      </c>
      <c r="B1" t="s">
        <v>1773</v>
      </c>
      <c r="C1" t="s">
        <v>1771</v>
      </c>
      <c r="D1" t="s">
        <v>1714</v>
      </c>
    </row>
    <row r="2" spans="1:4" x14ac:dyDescent="0.25">
      <c r="A2" t="s">
        <v>1769</v>
      </c>
      <c r="B2" t="s">
        <v>751</v>
      </c>
      <c r="D2" t="str">
        <f>CONCATENATE("insert into CCD_GEAR_PRE_OPTS (", $A$1, ", ", $B$1, ", ", $C$1, ") VALUES ((SELECT GEAR_PRE_ID FROM CCD_GEAR_PRE WHERE GEAR_PRE_NAME = '", SUBSTITUTE(A2, "'", "''"), "'), (SELECT GEAR_ID FROM CCD_GEAR WHERE GEAR_NAME = '", SUBSTITUTE(B2, "'", "''"), "'), '",SUBSTITUTE(C2, "'", "''"), "');")</f>
        <v>insert into CCD_GEAR_PRE_OPTS (GEAR_PRE_ID, GEAR_ID, GEAR_PRE_OPT_NOTES) VALUES ((SELECT GEAR_PRE_ID FROM CCD_GEAR_PRE WHERE GEAR_PRE_NAME = 'Hawaii Life History'), (SELECT GEAR_ID FROM CCD_GEAR WHERE GEAR_NAME = 'BotCam (baited camera stations)'), '');</v>
      </c>
    </row>
    <row r="3" spans="1:4" x14ac:dyDescent="0.25">
      <c r="A3" t="s">
        <v>1769</v>
      </c>
      <c r="B3" t="s">
        <v>111</v>
      </c>
      <c r="D3" t="str">
        <f t="shared" ref="D3:D32" si="0">CONCATENATE("insert into CCD_GEAR_PRE_OPTS (", $A$1, ", ", $B$1, ", ", $C$1, ") VALUES ((SELECT GEAR_PRE_ID FROM CCD_GEAR_PRE WHERE GEAR_PRE_NAME = '", SUBSTITUTE(A3, "'", "''"), "'), (SELECT GEAR_ID FROM CCD_GEAR WHERE GEAR_NAME = '", SUBSTITUTE(B3, "'", "''"), "'), '",SUBSTITUTE(C3, "'", "''"), "');")</f>
        <v>insert into CCD_GEAR_PRE_OPTS (GEAR_PRE_ID, GEAR_ID, GEAR_PRE_OPT_NOTES) VALUES ((SELECT GEAR_PRE_ID FROM CCD_GEAR_PRE WHERE GEAR_PRE_NAME = 'Hawaii Life History'), (SELECT GEAR_ID FROM CCD_GEAR WHERE GEAR_NAME = 'CTD'), '');</v>
      </c>
    </row>
    <row r="4" spans="1:4" x14ac:dyDescent="0.25">
      <c r="A4" t="s">
        <v>1769</v>
      </c>
      <c r="B4" t="s">
        <v>772</v>
      </c>
      <c r="D4" t="str">
        <f t="shared" si="0"/>
        <v>insert into CCD_GEAR_PRE_OPTS (GEAR_PRE_ID, GEAR_ID, GEAR_PRE_OPT_NOTES) VALUES ((SELECT GEAR_PRE_ID FROM CCD_GEAR_PRE WHERE GEAR_PRE_NAME = 'Hawaii Life History'), (SELECT GEAR_ID FROM CCD_GEAR WHERE GEAR_NAME = 'Handline'), '');</v>
      </c>
    </row>
    <row r="5" spans="1:4" x14ac:dyDescent="0.25">
      <c r="A5" t="s">
        <v>1769</v>
      </c>
      <c r="B5" t="s">
        <v>774</v>
      </c>
      <c r="D5" t="str">
        <f t="shared" si="0"/>
        <v>insert into CCD_GEAR_PRE_OPTS (GEAR_PRE_ID, GEAR_ID, GEAR_PRE_OPT_NOTES) VALUES ((SELECT GEAR_PRE_ID FROM CCD_GEAR_PRE WHERE GEAR_PRE_NAME = 'Hawaii Life History'), (SELECT GEAR_ID FROM CCD_GEAR WHERE GEAR_NAME = 'Hook and Line'), '');</v>
      </c>
    </row>
    <row r="6" spans="1:4" x14ac:dyDescent="0.25">
      <c r="A6" t="s">
        <v>1768</v>
      </c>
      <c r="B6" t="s">
        <v>751</v>
      </c>
      <c r="D6" t="str">
        <f t="shared" si="0"/>
        <v>insert into CCD_GEAR_PRE_OPTS (GEAR_PRE_ID, GEAR_ID, GEAR_PRE_OPT_NOTES) VALUES ((SELECT GEAR_PRE_ID FROM CCD_GEAR_PRE WHERE GEAR_PRE_NAME = 'Hawaii Bottomfish'), (SELECT GEAR_ID FROM CCD_GEAR WHERE GEAR_NAME = 'BotCam (baited camera stations)'), '');</v>
      </c>
    </row>
    <row r="7" spans="1:4" x14ac:dyDescent="0.25">
      <c r="A7" t="s">
        <v>1768</v>
      </c>
      <c r="B7" t="s">
        <v>111</v>
      </c>
      <c r="D7" t="str">
        <f t="shared" si="0"/>
        <v>insert into CCD_GEAR_PRE_OPTS (GEAR_PRE_ID, GEAR_ID, GEAR_PRE_OPT_NOTES) VALUES ((SELECT GEAR_PRE_ID FROM CCD_GEAR_PRE WHERE GEAR_PRE_NAME = 'Hawaii Bottomfish'), (SELECT GEAR_ID FROM CCD_GEAR WHERE GEAR_NAME = 'CTD'), '');</v>
      </c>
    </row>
    <row r="8" spans="1:4" x14ac:dyDescent="0.25">
      <c r="A8" t="s">
        <v>1768</v>
      </c>
      <c r="B8" t="s">
        <v>772</v>
      </c>
      <c r="D8" t="str">
        <f t="shared" si="0"/>
        <v>insert into CCD_GEAR_PRE_OPTS (GEAR_PRE_ID, GEAR_ID, GEAR_PRE_OPT_NOTES) VALUES ((SELECT GEAR_PRE_ID FROM CCD_GEAR_PRE WHERE GEAR_PRE_NAME = 'Hawaii Bottomfish'), (SELECT GEAR_ID FROM CCD_GEAR WHERE GEAR_NAME = 'Handline'), '');</v>
      </c>
    </row>
    <row r="9" spans="1:4" x14ac:dyDescent="0.25">
      <c r="A9" t="s">
        <v>1768</v>
      </c>
      <c r="B9" t="s">
        <v>825</v>
      </c>
      <c r="D9" t="str">
        <f t="shared" si="0"/>
        <v>insert into CCD_GEAR_PRE_OPTS (GEAR_PRE_ID, GEAR_ID, GEAR_PRE_OPT_NOTES) VALUES ((SELECT GEAR_PRE_ID FROM CCD_GEAR_PRE WHERE GEAR_PRE_NAME = 'Hawaii Bottomfish'), (SELECT GEAR_ID FROM CCD_GEAR WHERE GEAR_NAME = 'Temperature Depth Recorders (TDRs)'), '');</v>
      </c>
    </row>
    <row r="10" spans="1:4" x14ac:dyDescent="0.25">
      <c r="A10" t="s">
        <v>1459</v>
      </c>
      <c r="B10" t="s">
        <v>836</v>
      </c>
      <c r="D10" t="str">
        <f t="shared" si="0"/>
        <v>insert into CCD_GEAR_PRE_OPTS (GEAR_PRE_ID, GEAR_ID, GEAR_PRE_OPT_NOTES) VALUES ((SELECT GEAR_PRE_ID FROM CCD_GEAR_PRE WHERE GEAR_PRE_NAME = 'Marine Debris'), (SELECT GEAR_ID FROM CCD_GEAR WHERE GEAR_NAME = 'Others'), '');</v>
      </c>
    </row>
    <row r="11" spans="1:4" x14ac:dyDescent="0.25">
      <c r="A11" t="s">
        <v>1459</v>
      </c>
      <c r="B11" t="s">
        <v>811</v>
      </c>
      <c r="D11" t="str">
        <f t="shared" si="0"/>
        <v>insert into CCD_GEAR_PRE_OPTS (GEAR_PRE_ID, GEAR_ID, GEAR_PRE_OPT_NOTES) VALUES ((SELECT GEAR_PRE_ID FROM CCD_GEAR_PRE WHERE GEAR_PRE_NAME = 'Marine Debris'), (SELECT GEAR_ID FROM CCD_GEAR WHERE GEAR_NAME = 'SCUBA'), '');</v>
      </c>
    </row>
    <row r="12" spans="1:4" x14ac:dyDescent="0.25">
      <c r="A12" t="s">
        <v>1776</v>
      </c>
      <c r="B12" t="s">
        <v>747</v>
      </c>
      <c r="D12" t="str">
        <f t="shared" si="0"/>
        <v>insert into CCD_GEAR_PRE_OPTS (GEAR_PRE_ID, GEAR_ID, GEAR_PRE_OPT_NOTES) VALUES ((SELECT GEAR_PRE_ID FROM CCD_GEAR_PRE WHERE GEAR_PRE_NAME = 'HICEAS'), (SELECT GEAR_ID FROM CCD_GEAR WHERE GEAR_NAME = 'Binoculars'), '');</v>
      </c>
    </row>
    <row r="13" spans="1:4" x14ac:dyDescent="0.25">
      <c r="A13" t="s">
        <v>1776</v>
      </c>
      <c r="B13" t="s">
        <v>749</v>
      </c>
      <c r="D13" t="str">
        <f t="shared" si="0"/>
        <v>insert into CCD_GEAR_PRE_OPTS (GEAR_PRE_ID, GEAR_ID, GEAR_PRE_OPT_NOTES) VALUES ((SELECT GEAR_PRE_ID FROM CCD_GEAR_PRE WHERE GEAR_PRE_NAME = 'HICEAS'), (SELECT GEAR_ID FROM CCD_GEAR WHERE GEAR_NAME = 'Biopsy'), '');</v>
      </c>
    </row>
    <row r="14" spans="1:4" x14ac:dyDescent="0.25">
      <c r="A14" t="s">
        <v>1776</v>
      </c>
      <c r="B14" t="s">
        <v>773</v>
      </c>
      <c r="D14" t="str">
        <f t="shared" si="0"/>
        <v>insert into CCD_GEAR_PRE_OPTS (GEAR_PRE_ID, GEAR_ID, GEAR_PRE_OPT_NOTES) VALUES ((SELECT GEAR_PRE_ID FROM CCD_GEAR_PRE WHERE GEAR_PRE_NAME = 'HICEAS'), (SELECT GEAR_ID FROM CCD_GEAR WHERE GEAR_NAME = 'High-frequency Autonomous Acoustic Recording Package (HARP)'), '');</v>
      </c>
    </row>
    <row r="15" spans="1:4" x14ac:dyDescent="0.25">
      <c r="A15" t="s">
        <v>1776</v>
      </c>
      <c r="B15" t="s">
        <v>775</v>
      </c>
      <c r="D15" t="str">
        <f t="shared" si="0"/>
        <v>insert into CCD_GEAR_PRE_OPTS (GEAR_PRE_ID, GEAR_ID, GEAR_PRE_OPT_NOTES) VALUES ((SELECT GEAR_PRE_ID FROM CCD_GEAR_PRE WHERE GEAR_PRE_NAME = 'HICEAS'), (SELECT GEAR_ID FROM CCD_GEAR WHERE GEAR_NAME = 'Human Observation'), '');</v>
      </c>
    </row>
    <row r="16" spans="1:4" x14ac:dyDescent="0.25">
      <c r="A16" t="s">
        <v>1776</v>
      </c>
      <c r="B16" s="4" t="s">
        <v>836</v>
      </c>
      <c r="D16" t="str">
        <f t="shared" si="0"/>
        <v>insert into CCD_GEAR_PRE_OPTS (GEAR_PRE_ID, GEAR_ID, GEAR_PRE_OPT_NOTES) VALUES ((SELECT GEAR_PRE_ID FROM CCD_GEAR_PRE WHERE GEAR_PRE_NAME = 'HICEAS'), (SELECT GEAR_ID FROM CCD_GEAR WHERE GEAR_NAME = 'Others'), '');</v>
      </c>
    </row>
    <row r="17" spans="1:4" x14ac:dyDescent="0.25">
      <c r="A17" t="s">
        <v>1776</v>
      </c>
      <c r="B17" t="s">
        <v>828</v>
      </c>
      <c r="D17" t="str">
        <f t="shared" si="0"/>
        <v>insert into CCD_GEAR_PRE_OPTS (GEAR_PRE_ID, GEAR_ID, GEAR_PRE_OPT_NOTES) VALUES ((SELECT GEAR_PRE_ID FROM CCD_GEAR_PRE WHERE GEAR_PRE_NAME = 'HICEAS'), (SELECT GEAR_ID FROM CCD_GEAR WHERE GEAR_NAME = 'Towed Hydrophone Array'), '');</v>
      </c>
    </row>
    <row r="18" spans="1:4" x14ac:dyDescent="0.25">
      <c r="A18" t="s">
        <v>1776</v>
      </c>
      <c r="B18" t="s">
        <v>834</v>
      </c>
      <c r="D18" t="str">
        <f t="shared" si="0"/>
        <v>insert into CCD_GEAR_PRE_OPTS (GEAR_PRE_ID, GEAR_ID, GEAR_PRE_OPT_NOTES) VALUES ((SELECT GEAR_PRE_ID FROM CCD_GEAR_PRE WHERE GEAR_PRE_NAME = 'HICEAS'), (SELECT GEAR_ID FROM CCD_GEAR WHERE GEAR_NAME = 'Visual Census'), '');</v>
      </c>
    </row>
    <row r="19" spans="1:4" x14ac:dyDescent="0.25">
      <c r="A19" t="s">
        <v>1777</v>
      </c>
      <c r="B19" t="s">
        <v>747</v>
      </c>
      <c r="D19" t="str">
        <f t="shared" si="0"/>
        <v>insert into CCD_GEAR_PRE_OPTS (GEAR_PRE_ID, GEAR_ID, GEAR_PRE_OPT_NOTES) VALUES ((SELECT GEAR_PRE_ID FROM CCD_GEAR_PRE WHERE GEAR_PRE_NAME = 'HMSEAS Leg 1'), (SELECT GEAR_ID FROM CCD_GEAR WHERE GEAR_NAME = 'Binoculars'), '');</v>
      </c>
    </row>
    <row r="20" spans="1:4" x14ac:dyDescent="0.25">
      <c r="A20" t="s">
        <v>1777</v>
      </c>
      <c r="B20" t="s">
        <v>749</v>
      </c>
      <c r="D20" t="str">
        <f t="shared" si="0"/>
        <v>insert into CCD_GEAR_PRE_OPTS (GEAR_PRE_ID, GEAR_ID, GEAR_PRE_OPT_NOTES) VALUES ((SELECT GEAR_PRE_ID FROM CCD_GEAR_PRE WHERE GEAR_PRE_NAME = 'HMSEAS Leg 1'), (SELECT GEAR_ID FROM CCD_GEAR WHERE GEAR_NAME = 'Biopsy'), '');</v>
      </c>
    </row>
    <row r="21" spans="1:4" x14ac:dyDescent="0.25">
      <c r="A21" t="s">
        <v>1777</v>
      </c>
      <c r="B21" t="s">
        <v>111</v>
      </c>
      <c r="D21" t="str">
        <f t="shared" si="0"/>
        <v>insert into CCD_GEAR_PRE_OPTS (GEAR_PRE_ID, GEAR_ID, GEAR_PRE_OPT_NOTES) VALUES ((SELECT GEAR_PRE_ID FROM CCD_GEAR_PRE WHERE GEAR_PRE_NAME = 'HMSEAS Leg 1'), (SELECT GEAR_ID FROM CCD_GEAR WHERE GEAR_NAME = 'CTD'), '');</v>
      </c>
    </row>
    <row r="22" spans="1:4" x14ac:dyDescent="0.25">
      <c r="A22" t="s">
        <v>1777</v>
      </c>
      <c r="B22" t="s">
        <v>773</v>
      </c>
      <c r="D22" t="str">
        <f t="shared" si="0"/>
        <v>insert into CCD_GEAR_PRE_OPTS (GEAR_PRE_ID, GEAR_ID, GEAR_PRE_OPT_NOTES) VALUES ((SELECT GEAR_PRE_ID FROM CCD_GEAR_PRE WHERE GEAR_PRE_NAME = 'HMSEAS Leg 1'), (SELECT GEAR_ID FROM CCD_GEAR WHERE GEAR_NAME = 'High-frequency Autonomous Acoustic Recording Package (HARP)'), '');</v>
      </c>
    </row>
    <row r="23" spans="1:4" x14ac:dyDescent="0.25">
      <c r="A23" t="s">
        <v>1777</v>
      </c>
      <c r="B23" t="s">
        <v>775</v>
      </c>
      <c r="D23" t="str">
        <f t="shared" si="0"/>
        <v>insert into CCD_GEAR_PRE_OPTS (GEAR_PRE_ID, GEAR_ID, GEAR_PRE_OPT_NOTES) VALUES ((SELECT GEAR_PRE_ID FROM CCD_GEAR_PRE WHERE GEAR_PRE_NAME = 'HMSEAS Leg 1'), (SELECT GEAR_ID FROM CCD_GEAR WHERE GEAR_NAME = 'Human Observation'), '');</v>
      </c>
    </row>
    <row r="24" spans="1:4" x14ac:dyDescent="0.25">
      <c r="A24" t="s">
        <v>1777</v>
      </c>
      <c r="B24" t="s">
        <v>823</v>
      </c>
      <c r="D24" t="str">
        <f t="shared" si="0"/>
        <v>insert into CCD_GEAR_PRE_OPTS (GEAR_PRE_ID, GEAR_ID, GEAR_PRE_OPT_NOTES) VALUES ((SELECT GEAR_PRE_ID FROM CCD_GEAR_PRE WHERE GEAR_PRE_NAME = 'HMSEAS Leg 1'), (SELECT GEAR_ID FROM CCD_GEAR WHERE GEAR_NAME = 'Tags (satellite, acoustic and others)'), '');</v>
      </c>
    </row>
    <row r="25" spans="1:4" x14ac:dyDescent="0.25">
      <c r="A25" t="s">
        <v>1777</v>
      </c>
      <c r="B25" t="s">
        <v>834</v>
      </c>
      <c r="D25" t="str">
        <f t="shared" si="0"/>
        <v>insert into CCD_GEAR_PRE_OPTS (GEAR_PRE_ID, GEAR_ID, GEAR_PRE_OPT_NOTES) VALUES ((SELECT GEAR_PRE_ID FROM CCD_GEAR_PRE WHERE GEAR_PRE_NAME = 'HMSEAS Leg 1'), (SELECT GEAR_ID FROM CCD_GEAR WHERE GEAR_NAME = 'Visual Census'), '');</v>
      </c>
    </row>
    <row r="26" spans="1:4" x14ac:dyDescent="0.25">
      <c r="A26" t="s">
        <v>1778</v>
      </c>
      <c r="B26" t="s">
        <v>747</v>
      </c>
      <c r="D26" t="str">
        <f t="shared" si="0"/>
        <v>insert into CCD_GEAR_PRE_OPTS (GEAR_PRE_ID, GEAR_ID, GEAR_PRE_OPT_NOTES) VALUES ((SELECT GEAR_PRE_ID FROM CCD_GEAR_PRE WHERE GEAR_PRE_NAME = 'HMSEAS Leg 2'), (SELECT GEAR_ID FROM CCD_GEAR WHERE GEAR_NAME = 'Binoculars'), '');</v>
      </c>
    </row>
    <row r="27" spans="1:4" x14ac:dyDescent="0.25">
      <c r="A27" t="s">
        <v>1778</v>
      </c>
      <c r="B27" t="s">
        <v>749</v>
      </c>
      <c r="D27" t="str">
        <f t="shared" si="0"/>
        <v>insert into CCD_GEAR_PRE_OPTS (GEAR_PRE_ID, GEAR_ID, GEAR_PRE_OPT_NOTES) VALUES ((SELECT GEAR_PRE_ID FROM CCD_GEAR_PRE WHERE GEAR_PRE_NAME = 'HMSEAS Leg 2'), (SELECT GEAR_ID FROM CCD_GEAR WHERE GEAR_NAME = 'Biopsy'), '');</v>
      </c>
    </row>
    <row r="28" spans="1:4" x14ac:dyDescent="0.25">
      <c r="A28" t="s">
        <v>1778</v>
      </c>
      <c r="B28" t="s">
        <v>111</v>
      </c>
      <c r="D28" t="str">
        <f t="shared" si="0"/>
        <v>insert into CCD_GEAR_PRE_OPTS (GEAR_PRE_ID, GEAR_ID, GEAR_PRE_OPT_NOTES) VALUES ((SELECT GEAR_PRE_ID FROM CCD_GEAR_PRE WHERE GEAR_PRE_NAME = 'HMSEAS Leg 2'), (SELECT GEAR_ID FROM CCD_GEAR WHERE GEAR_NAME = 'CTD'), '');</v>
      </c>
    </row>
    <row r="29" spans="1:4" x14ac:dyDescent="0.25">
      <c r="A29" t="s">
        <v>1778</v>
      </c>
      <c r="B29" t="s">
        <v>775</v>
      </c>
      <c r="D29" t="str">
        <f t="shared" si="0"/>
        <v>insert into CCD_GEAR_PRE_OPTS (GEAR_PRE_ID, GEAR_ID, GEAR_PRE_OPT_NOTES) VALUES ((SELECT GEAR_PRE_ID FROM CCD_GEAR_PRE WHERE GEAR_PRE_NAME = 'HMSEAS Leg 2'), (SELECT GEAR_ID FROM CCD_GEAR WHERE GEAR_NAME = 'Human Observation'), '');</v>
      </c>
    </row>
    <row r="30" spans="1:4" x14ac:dyDescent="0.25">
      <c r="A30" t="s">
        <v>1778</v>
      </c>
      <c r="B30" t="s">
        <v>804</v>
      </c>
      <c r="D30" t="str">
        <f t="shared" si="0"/>
        <v>insert into CCD_GEAR_PRE_OPTS (GEAR_PRE_ID, GEAR_ID, GEAR_PRE_OPT_NOTES) VALUES ((SELECT GEAR_PRE_ID FROM CCD_GEAR_PRE WHERE GEAR_PRE_NAME = 'HMSEAS Leg 2'), (SELECT GEAR_ID FROM CCD_GEAR WHERE GEAR_NAME = 'PIT Tags'), '');</v>
      </c>
    </row>
    <row r="31" spans="1:4" x14ac:dyDescent="0.25">
      <c r="A31" t="s">
        <v>1778</v>
      </c>
      <c r="B31" t="s">
        <v>823</v>
      </c>
      <c r="D31" t="str">
        <f t="shared" si="0"/>
        <v>insert into CCD_GEAR_PRE_OPTS (GEAR_PRE_ID, GEAR_ID, GEAR_PRE_OPT_NOTES) VALUES ((SELECT GEAR_PRE_ID FROM CCD_GEAR_PRE WHERE GEAR_PRE_NAME = 'HMSEAS Leg 2'), (SELECT GEAR_ID FROM CCD_GEAR WHERE GEAR_NAME = 'Tags (satellite, acoustic and others)'), '');</v>
      </c>
    </row>
    <row r="32" spans="1:4" x14ac:dyDescent="0.25">
      <c r="A32" t="s">
        <v>1778</v>
      </c>
      <c r="B32" t="s">
        <v>834</v>
      </c>
      <c r="D32" t="str">
        <f t="shared" si="0"/>
        <v>insert into CCD_GEAR_PRE_OPTS (GEAR_PRE_ID, GEAR_ID, GEAR_PRE_OPT_NOTES) VALUES ((SELECT GEAR_PRE_ID FROM CCD_GEAR_PRE WHERE GEAR_PRE_NAME = 'HMSEAS Leg 2'), (SELECT GEAR_ID FROM CCD_GEAR WHERE GEAR_NAME = 'Visual Census'), '');</v>
      </c>
    </row>
  </sheetData>
  <pageMargins left="0.7" right="0.7" top="0.75" bottom="0.75" header="0.3" footer="0.3"/>
  <pageSetup orientation="portrait" horizontalDpi="1200" verticalDpi="120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sqref="A1:C2"/>
    </sheetView>
  </sheetViews>
  <sheetFormatPr defaultRowHeight="15" x14ac:dyDescent="0.25"/>
  <cols>
    <col min="1" max="2" width="24.7109375" customWidth="1"/>
  </cols>
  <sheetData>
    <row r="1" spans="1:3" x14ac:dyDescent="0.25">
      <c r="A1" t="s">
        <v>1781</v>
      </c>
      <c r="B1" t="s">
        <v>1782</v>
      </c>
      <c r="C1" t="s">
        <v>1714</v>
      </c>
    </row>
    <row r="2" spans="1:3" x14ac:dyDescent="0.25">
      <c r="A2" t="s">
        <v>1783</v>
      </c>
      <c r="B2" t="s">
        <v>1784</v>
      </c>
      <c r="C2" t="str">
        <f>CONCATENATE("insert into CCD_REG_ECO_PRE (", $A$1, ", ", $B$1, ") VALUES ('",SUBSTITUTE(A2, "'", "''"), "', '", SUBSTITUTE(B2, "'", "''"), "');")</f>
        <v>insert into CCD_REG_ECO_PRE (REG_ECO_PRE_NAME, REG_ECO_PRE_DESC) VALUES ('Pacific Islands', 'Pacific Islands Ecosystem');</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5"/>
  <sheetViews>
    <sheetView workbookViewId="0">
      <pane ySplit="1" topLeftCell="A102" activePane="bottomLeft" state="frozen"/>
      <selection pane="bottomLeft" activeCell="C137" sqref="C137:C138"/>
    </sheetView>
  </sheetViews>
  <sheetFormatPr defaultRowHeight="15" x14ac:dyDescent="0.25"/>
  <cols>
    <col min="1" max="1" width="15.85546875" bestFit="1" customWidth="1"/>
    <col min="2" max="2" width="25.85546875" customWidth="1"/>
    <col min="3" max="3" width="143.85546875" bestFit="1" customWidth="1"/>
  </cols>
  <sheetData>
    <row r="1" spans="1:3" x14ac:dyDescent="0.25">
      <c r="A1" s="1" t="s">
        <v>332</v>
      </c>
      <c r="B1" s="1" t="s">
        <v>335</v>
      </c>
      <c r="C1" t="s">
        <v>109</v>
      </c>
    </row>
    <row r="2" spans="1:3" s="5" customFormat="1" x14ac:dyDescent="0.25">
      <c r="A2" s="2" t="s">
        <v>3</v>
      </c>
      <c r="B2" s="5" t="s">
        <v>3</v>
      </c>
      <c r="C2" s="5" t="str">
        <f>CONCATENATE("insert into ccd_leg_aliases (cruise_leg_id, LEG_ALIAS_NAME) values ((select cruise_leg_id from ccd_cruise_legs where leg_name = '", A2, "'), '", B2, "');")</f>
        <v>insert into ccd_leg_aliases (cruise_leg_id, LEG_ALIAS_NAME) values ((select cruise_leg_id from ccd_cruise_legs where leg_name = 'HA1007'), 'HA1007');</v>
      </c>
    </row>
    <row r="3" spans="1:3" s="5" customFormat="1" x14ac:dyDescent="0.25">
      <c r="A3" s="5" t="s">
        <v>5</v>
      </c>
      <c r="B3" s="5" t="s">
        <v>5</v>
      </c>
      <c r="C3" s="5" t="str">
        <f t="shared" ref="C3:C65" si="0">CONCATENATE("insert into ccd_leg_aliases (cruise_leg_id, LEG_ALIAS_NAME) values ((select cruise_leg_id from ccd_cruise_legs where leg_name = '", A3, "'), '", B3, "');")</f>
        <v>insert into ccd_leg_aliases (cruise_leg_id, LEG_ALIAS_NAME) values ((select cruise_leg_id from ccd_cruise_legs where leg_name = 'HA1008'), 'HA1008');</v>
      </c>
    </row>
    <row r="4" spans="1:3" s="5" customFormat="1" x14ac:dyDescent="0.25">
      <c r="A4" s="5" t="s">
        <v>195</v>
      </c>
      <c r="B4" s="5" t="s">
        <v>7</v>
      </c>
      <c r="C4" s="5" t="str">
        <f t="shared" si="0"/>
        <v>insert into ccd_leg_aliases (cruise_leg_id, LEG_ALIAS_NAME) values ((select cruise_leg_id from ccd_cruise_legs where leg_name = 'HA1201_LEG_I'), 'HA1201_LEGI');</v>
      </c>
    </row>
    <row r="5" spans="1:3" s="5" customFormat="1" x14ac:dyDescent="0.25">
      <c r="A5" s="5" t="s">
        <v>212</v>
      </c>
      <c r="B5" s="5" t="s">
        <v>8</v>
      </c>
      <c r="C5" s="5" t="str">
        <f t="shared" si="0"/>
        <v>insert into ccd_leg_aliases (cruise_leg_id, LEG_ALIAS_NAME) values ((select cruise_leg_id from ccd_cruise_legs where leg_name = 'HA1201_LEG_II&amp;III'), 'HA1201_LEGII&amp;III');</v>
      </c>
    </row>
    <row r="6" spans="1:3" s="5" customFormat="1" x14ac:dyDescent="0.25">
      <c r="A6" s="5" t="s">
        <v>213</v>
      </c>
      <c r="B6" s="5" t="s">
        <v>9</v>
      </c>
      <c r="C6" s="5" t="str">
        <f t="shared" si="0"/>
        <v>insert into ccd_leg_aliases (cruise_leg_id, LEG_ALIAS_NAME) values ((select cruise_leg_id from ccd_cruise_legs where leg_name = 'HA1201_LEG_IV'), 'HA1201_LEGIV');</v>
      </c>
    </row>
    <row r="7" spans="1:3" s="5" customFormat="1" x14ac:dyDescent="0.25">
      <c r="A7" s="5" t="s">
        <v>195</v>
      </c>
      <c r="B7" s="5" t="s">
        <v>195</v>
      </c>
      <c r="C7" s="5" t="str">
        <f t="shared" si="0"/>
        <v>insert into ccd_leg_aliases (cruise_leg_id, LEG_ALIAS_NAME) values ((select cruise_leg_id from ccd_cruise_legs where leg_name = 'HA1201_LEG_I'), 'HA1201_LEG_I');</v>
      </c>
    </row>
    <row r="8" spans="1:3" s="5" customFormat="1" x14ac:dyDescent="0.25">
      <c r="A8" s="5" t="s">
        <v>212</v>
      </c>
      <c r="B8" s="5" t="s">
        <v>212</v>
      </c>
      <c r="C8" s="5" t="str">
        <f t="shared" si="0"/>
        <v>insert into ccd_leg_aliases (cruise_leg_id, LEG_ALIAS_NAME) values ((select cruise_leg_id from ccd_cruise_legs where leg_name = 'HA1201_LEG_II&amp;III'), 'HA1201_LEG_II&amp;III');</v>
      </c>
    </row>
    <row r="9" spans="1:3" s="5" customFormat="1" x14ac:dyDescent="0.25">
      <c r="A9" s="5" t="s">
        <v>213</v>
      </c>
      <c r="B9" s="5" t="s">
        <v>213</v>
      </c>
      <c r="C9" s="5" t="str">
        <f t="shared" si="0"/>
        <v>insert into ccd_leg_aliases (cruise_leg_id, LEG_ALIAS_NAME) values ((select cruise_leg_id from ccd_cruise_legs where leg_name = 'HA1201_LEG_IV'), 'HA1201_LEG_IV');</v>
      </c>
    </row>
    <row r="10" spans="1:3" s="5" customFormat="1" x14ac:dyDescent="0.25">
      <c r="A10" s="5" t="s">
        <v>10</v>
      </c>
      <c r="B10" s="5" t="s">
        <v>10</v>
      </c>
      <c r="C10" s="5" t="str">
        <f t="shared" si="0"/>
        <v>insert into ccd_leg_aliases (cruise_leg_id, LEG_ALIAS_NAME) values ((select cruise_leg_id from ccd_cruise_legs where leg_name = 'HI0401'), 'HI0401');</v>
      </c>
    </row>
    <row r="11" spans="1:3" s="5" customFormat="1" x14ac:dyDescent="0.25">
      <c r="A11" s="5" t="s">
        <v>10</v>
      </c>
      <c r="B11" s="5" t="s">
        <v>11</v>
      </c>
      <c r="C11" s="5" t="str">
        <f t="shared" si="0"/>
        <v>insert into ccd_leg_aliases (cruise_leg_id, LEG_ALIAS_NAME) values ((select cruise_leg_id from ccd_cruise_legs where leg_name = 'HI0401'), 'HI-04-01');</v>
      </c>
    </row>
    <row r="12" spans="1:3" s="5" customFormat="1" x14ac:dyDescent="0.25">
      <c r="A12" s="5" t="s">
        <v>12</v>
      </c>
      <c r="B12" s="5" t="s">
        <v>12</v>
      </c>
      <c r="C12" s="5" t="str">
        <f t="shared" si="0"/>
        <v>insert into ccd_leg_aliases (cruise_leg_id, LEG_ALIAS_NAME) values ((select cruise_leg_id from ccd_cruise_legs where leg_name = 'HI0602'), 'HI0602');</v>
      </c>
    </row>
    <row r="13" spans="1:3" s="5" customFormat="1" x14ac:dyDescent="0.25">
      <c r="A13" s="5" t="s">
        <v>13</v>
      </c>
      <c r="B13" s="5" t="s">
        <v>13</v>
      </c>
      <c r="C13" s="5" t="str">
        <f t="shared" si="0"/>
        <v>insert into ccd_leg_aliases (cruise_leg_id, LEG_ALIAS_NAME) values ((select cruise_leg_id from ccd_cruise_legs where leg_name = 'HI0604'), 'HI0604');</v>
      </c>
    </row>
    <row r="14" spans="1:3" s="5" customFormat="1" x14ac:dyDescent="0.25">
      <c r="A14" s="5" t="s">
        <v>14</v>
      </c>
      <c r="B14" s="5" t="s">
        <v>14</v>
      </c>
      <c r="C14" s="5" t="str">
        <f t="shared" si="0"/>
        <v>insert into ccd_leg_aliases (cruise_leg_id, LEG_ALIAS_NAME) values ((select cruise_leg_id from ccd_cruise_legs where leg_name = 'HI0609'), 'HI0609');</v>
      </c>
    </row>
    <row r="15" spans="1:3" s="5" customFormat="1" x14ac:dyDescent="0.25">
      <c r="A15" s="5" t="s">
        <v>15</v>
      </c>
      <c r="B15" s="5" t="s">
        <v>15</v>
      </c>
      <c r="C15" s="5" t="str">
        <f t="shared" si="0"/>
        <v>insert into ccd_leg_aliases (cruise_leg_id, LEG_ALIAS_NAME) values ((select cruise_leg_id from ccd_cruise_legs where leg_name = 'HI0610'), 'HI0610');</v>
      </c>
    </row>
    <row r="16" spans="1:3" s="5" customFormat="1" x14ac:dyDescent="0.25">
      <c r="A16" s="5" t="s">
        <v>16</v>
      </c>
      <c r="B16" s="5" t="s">
        <v>16</v>
      </c>
      <c r="C16" s="5" t="str">
        <f t="shared" si="0"/>
        <v>insert into ccd_leg_aliases (cruise_leg_id, LEG_ALIAS_NAME) values ((select cruise_leg_id from ccd_cruise_legs where leg_name = 'HI0611'), 'HI0611');</v>
      </c>
    </row>
    <row r="17" spans="1:3" s="5" customFormat="1" x14ac:dyDescent="0.25">
      <c r="A17" s="5" t="s">
        <v>17</v>
      </c>
      <c r="B17" s="5" t="s">
        <v>17</v>
      </c>
      <c r="C17" s="5" t="str">
        <f t="shared" si="0"/>
        <v>insert into ccd_leg_aliases (cruise_leg_id, LEG_ALIAS_NAME) values ((select cruise_leg_id from ccd_cruise_legs where leg_name = 'HI0701'), 'HI0701');</v>
      </c>
    </row>
    <row r="18" spans="1:3" s="5" customFormat="1" x14ac:dyDescent="0.25">
      <c r="A18" s="5" t="s">
        <v>19</v>
      </c>
      <c r="B18" s="5" t="s">
        <v>19</v>
      </c>
      <c r="C18" s="5" t="str">
        <f t="shared" si="0"/>
        <v>insert into ccd_leg_aliases (cruise_leg_id, LEG_ALIAS_NAME) values ((select cruise_leg_id from ccd_cruise_legs where leg_name = 'HI1001_LEGI'), 'HI1001_LEGI');</v>
      </c>
    </row>
    <row r="19" spans="1:3" s="5" customFormat="1" x14ac:dyDescent="0.25">
      <c r="A19" s="5" t="s">
        <v>20</v>
      </c>
      <c r="B19" s="5" t="s">
        <v>20</v>
      </c>
      <c r="C19" s="5" t="str">
        <f t="shared" si="0"/>
        <v>insert into ccd_leg_aliases (cruise_leg_id, LEG_ALIAS_NAME) values ((select cruise_leg_id from ccd_cruise_legs where leg_name = 'HI1001_LEGII'), 'HI1001_LEGII');</v>
      </c>
    </row>
    <row r="20" spans="1:3" s="5" customFormat="1" x14ac:dyDescent="0.25">
      <c r="A20" s="5" t="s">
        <v>21</v>
      </c>
      <c r="B20" s="5" t="s">
        <v>21</v>
      </c>
      <c r="C20" s="5" t="str">
        <f t="shared" si="0"/>
        <v>insert into ccd_leg_aliases (cruise_leg_id, LEG_ALIAS_NAME) values ((select cruise_leg_id from ccd_cruise_legs where leg_name = 'HI1001_LEGIII'), 'HI1001_LEGIII');</v>
      </c>
    </row>
    <row r="21" spans="1:3" s="5" customFormat="1" x14ac:dyDescent="0.25">
      <c r="A21" s="5" t="s">
        <v>196</v>
      </c>
      <c r="B21" s="5" t="s">
        <v>24</v>
      </c>
      <c r="C21" s="5" t="str">
        <f t="shared" si="0"/>
        <v>insert into ccd_leg_aliases (cruise_leg_id, LEG_ALIAS_NAME) values ((select cruise_leg_id from ccd_cruise_legs where leg_name = 'HA1101_LEG_I'), 'HI1101_LEGI');</v>
      </c>
    </row>
    <row r="22" spans="1:3" s="5" customFormat="1" x14ac:dyDescent="0.25">
      <c r="A22" s="5" t="s">
        <v>333</v>
      </c>
      <c r="B22" s="5" t="s">
        <v>25</v>
      </c>
      <c r="C22" s="5" t="str">
        <f t="shared" si="0"/>
        <v>insert into ccd_leg_aliases (cruise_leg_id, LEG_ALIAS_NAME) values ((select cruise_leg_id from ccd_cruise_legs where leg_name = 'HA1101_LEG_II'), 'HI1101_LEGII');</v>
      </c>
    </row>
    <row r="23" spans="1:3" s="5" customFormat="1" x14ac:dyDescent="0.25">
      <c r="A23" s="5" t="s">
        <v>334</v>
      </c>
      <c r="B23" s="5" t="s">
        <v>26</v>
      </c>
      <c r="C23" s="5" t="str">
        <f t="shared" si="0"/>
        <v>insert into ccd_leg_aliases (cruise_leg_id, LEG_ALIAS_NAME) values ((select cruise_leg_id from ccd_cruise_legs where leg_name = 'HA1101_LEG_III'), 'HI1101_LEGIII');</v>
      </c>
    </row>
    <row r="24" spans="1:3" s="5" customFormat="1" x14ac:dyDescent="0.25">
      <c r="A24" s="5" t="s">
        <v>196</v>
      </c>
      <c r="B24" s="5" t="s">
        <v>28</v>
      </c>
      <c r="C24" s="5" t="str">
        <f t="shared" si="0"/>
        <v>insert into ccd_leg_aliases (cruise_leg_id, LEG_ALIAS_NAME) values ((select cruise_leg_id from ccd_cruise_legs where leg_name = 'HA1101_LEG_I'), 'HA1101_LEGI');</v>
      </c>
    </row>
    <row r="25" spans="1:3" s="5" customFormat="1" x14ac:dyDescent="0.25">
      <c r="A25" s="5" t="s">
        <v>333</v>
      </c>
      <c r="B25" s="5" t="s">
        <v>29</v>
      </c>
      <c r="C25" s="5" t="str">
        <f t="shared" si="0"/>
        <v>insert into ccd_leg_aliases (cruise_leg_id, LEG_ALIAS_NAME) values ((select cruise_leg_id from ccd_cruise_legs where leg_name = 'HA1101_LEG_II'), 'HA1101_LEGII');</v>
      </c>
    </row>
    <row r="26" spans="1:3" s="5" customFormat="1" x14ac:dyDescent="0.25">
      <c r="A26" s="5" t="s">
        <v>334</v>
      </c>
      <c r="B26" s="5" t="s">
        <v>30</v>
      </c>
      <c r="C26" s="5" t="str">
        <f t="shared" si="0"/>
        <v>insert into ccd_leg_aliases (cruise_leg_id, LEG_ALIAS_NAME) values ((select cruise_leg_id from ccd_cruise_legs where leg_name = 'HA1101_LEG_III'), 'HA1101_LEGIII');</v>
      </c>
    </row>
    <row r="27" spans="1:3" s="5" customFormat="1" x14ac:dyDescent="0.25">
      <c r="A27" s="5" t="s">
        <v>31</v>
      </c>
      <c r="B27" s="5" t="s">
        <v>31</v>
      </c>
      <c r="C27" s="5" t="str">
        <f t="shared" si="0"/>
        <v>insert into ccd_leg_aliases (cruise_leg_id, LEG_ALIAS_NAME) values ((select cruise_leg_id from ccd_cruise_legs where leg_name = 'OES0304'), 'OES0304');</v>
      </c>
    </row>
    <row r="28" spans="1:3" s="5" customFormat="1" x14ac:dyDescent="0.25">
      <c r="A28" s="5" t="s">
        <v>31</v>
      </c>
      <c r="B28" s="5" t="s">
        <v>32</v>
      </c>
      <c r="C28" s="5" t="str">
        <f t="shared" si="0"/>
        <v>insert into ccd_leg_aliases (cruise_leg_id, LEG_ALIAS_NAME) values ((select cruise_leg_id from ccd_cruise_legs where leg_name = 'OES0304'), 'OS-03-04');</v>
      </c>
    </row>
    <row r="29" spans="1:3" s="5" customFormat="1" x14ac:dyDescent="0.25">
      <c r="A29" s="5" t="s">
        <v>34</v>
      </c>
      <c r="B29" s="5" t="s">
        <v>34</v>
      </c>
      <c r="C29" s="5" t="str">
        <f t="shared" si="0"/>
        <v>insert into ccd_leg_aliases (cruise_leg_id, LEG_ALIAS_NAME) values ((select cruise_leg_id from ccd_cruise_legs where leg_name = 'OES0306'), 'OES0306');</v>
      </c>
    </row>
    <row r="30" spans="1:3" s="5" customFormat="1" x14ac:dyDescent="0.25">
      <c r="A30" s="5" t="s">
        <v>34</v>
      </c>
      <c r="B30" s="5" t="s">
        <v>35</v>
      </c>
      <c r="C30" s="5" t="str">
        <f t="shared" si="0"/>
        <v>insert into ccd_leg_aliases (cruise_leg_id, LEG_ALIAS_NAME) values ((select cruise_leg_id from ccd_cruise_legs where leg_name = 'OES0306'), 'OS-03-06');</v>
      </c>
    </row>
    <row r="31" spans="1:3" s="5" customFormat="1" x14ac:dyDescent="0.25">
      <c r="A31" s="2" t="s">
        <v>36</v>
      </c>
      <c r="B31" s="5" t="s">
        <v>36</v>
      </c>
      <c r="C31" s="5" t="str">
        <f t="shared" si="0"/>
        <v>insert into ccd_leg_aliases (cruise_leg_id, LEG_ALIAS_NAME) values ((select cruise_leg_id from ccd_cruise_legs where leg_name = 'OES0407'), 'OES0407');</v>
      </c>
    </row>
    <row r="32" spans="1:3" s="5" customFormat="1" x14ac:dyDescent="0.25">
      <c r="A32" s="2" t="s">
        <v>36</v>
      </c>
      <c r="B32" s="5" t="s">
        <v>37</v>
      </c>
      <c r="C32" s="5" t="str">
        <f t="shared" si="0"/>
        <v>insert into ccd_leg_aliases (cruise_leg_id, LEG_ALIAS_NAME) values ((select cruise_leg_id from ccd_cruise_legs where leg_name = 'OES0407'), 'OS-04-07');</v>
      </c>
    </row>
    <row r="33" spans="1:3" s="5" customFormat="1" x14ac:dyDescent="0.25">
      <c r="A33" s="2" t="s">
        <v>38</v>
      </c>
      <c r="B33" s="5" t="s">
        <v>38</v>
      </c>
      <c r="C33" s="5" t="str">
        <f t="shared" si="0"/>
        <v>insert into ccd_leg_aliases (cruise_leg_id, LEG_ALIAS_NAME) values ((select cruise_leg_id from ccd_cruise_legs where leg_name = 'OES0410'), 'OES0410');</v>
      </c>
    </row>
    <row r="34" spans="1:3" s="5" customFormat="1" x14ac:dyDescent="0.25">
      <c r="A34" s="2" t="s">
        <v>38</v>
      </c>
      <c r="B34" s="5" t="s">
        <v>39</v>
      </c>
      <c r="C34" s="5" t="str">
        <f t="shared" si="0"/>
        <v>insert into ccd_leg_aliases (cruise_leg_id, LEG_ALIAS_NAME) values ((select cruise_leg_id from ccd_cruise_legs where leg_name = 'OES0410'), 'OS-04-10');</v>
      </c>
    </row>
    <row r="35" spans="1:3" s="5" customFormat="1" x14ac:dyDescent="0.25">
      <c r="A35" s="5" t="s">
        <v>269</v>
      </c>
      <c r="B35" s="5" t="s">
        <v>269</v>
      </c>
      <c r="C35" s="5" t="str">
        <f t="shared" si="0"/>
        <v>insert into ccd_leg_aliases (cruise_leg_id, LEG_ALIAS_NAME) values ((select cruise_leg_id from ccd_cruise_legs where leg_name = 'OES0411_LEGI'), 'OES0411_LEGI');</v>
      </c>
    </row>
    <row r="36" spans="1:3" s="5" customFormat="1" x14ac:dyDescent="0.25">
      <c r="A36" s="5" t="s">
        <v>270</v>
      </c>
      <c r="B36" s="5" t="s">
        <v>270</v>
      </c>
      <c r="C36" s="5" t="str">
        <f t="shared" si="0"/>
        <v>insert into ccd_leg_aliases (cruise_leg_id, LEG_ALIAS_NAME) values ((select cruise_leg_id from ccd_cruise_legs where leg_name = 'OES0411_LEGII'), 'OES0411_LEGII');</v>
      </c>
    </row>
    <row r="37" spans="1:3" s="5" customFormat="1" x14ac:dyDescent="0.25">
      <c r="A37" s="5" t="s">
        <v>41</v>
      </c>
      <c r="B37" s="5" t="s">
        <v>41</v>
      </c>
      <c r="C37" s="5" t="str">
        <f t="shared" si="0"/>
        <v>insert into ccd_leg_aliases (cruise_leg_id, LEG_ALIAS_NAME) values ((select cruise_leg_id from ccd_cruise_legs where leg_name = 'OES0504'), 'OES0504');</v>
      </c>
    </row>
    <row r="38" spans="1:3" s="5" customFormat="1" x14ac:dyDescent="0.25">
      <c r="A38" s="5" t="s">
        <v>41</v>
      </c>
      <c r="B38" s="5" t="s">
        <v>42</v>
      </c>
      <c r="C38" s="5" t="str">
        <f t="shared" si="0"/>
        <v>insert into ccd_leg_aliases (cruise_leg_id, LEG_ALIAS_NAME) values ((select cruise_leg_id from ccd_cruise_legs where leg_name = 'OES0504'), 'OS-05-04');</v>
      </c>
    </row>
    <row r="39" spans="1:3" s="5" customFormat="1" x14ac:dyDescent="0.25">
      <c r="A39" s="5" t="s">
        <v>41</v>
      </c>
      <c r="B39" s="5" t="s">
        <v>43</v>
      </c>
      <c r="C39" s="5" t="str">
        <f t="shared" si="0"/>
        <v>insert into ccd_leg_aliases (cruise_leg_id, LEG_ALIAS_NAME) values ((select cruise_leg_id from ccd_cruise_legs where leg_name = 'OES0504'), 'OS0504');</v>
      </c>
    </row>
    <row r="40" spans="1:3" s="5" customFormat="1" x14ac:dyDescent="0.25">
      <c r="A40" s="5" t="s">
        <v>44</v>
      </c>
      <c r="B40" s="5" t="s">
        <v>44</v>
      </c>
      <c r="C40" s="5" t="str">
        <f t="shared" si="0"/>
        <v>insert into ccd_leg_aliases (cruise_leg_id, LEG_ALIAS_NAME) values ((select cruise_leg_id from ccd_cruise_legs where leg_name = 'OES0506'), 'OES0506');</v>
      </c>
    </row>
    <row r="41" spans="1:3" s="5" customFormat="1" x14ac:dyDescent="0.25">
      <c r="A41" s="5" t="s">
        <v>44</v>
      </c>
      <c r="B41" s="5" t="s">
        <v>45</v>
      </c>
      <c r="C41" s="5" t="str">
        <f t="shared" si="0"/>
        <v>insert into ccd_leg_aliases (cruise_leg_id, LEG_ALIAS_NAME) values ((select cruise_leg_id from ccd_cruise_legs where leg_name = 'OES0506'), 'OS-05-06');</v>
      </c>
    </row>
    <row r="42" spans="1:3" s="5" customFormat="1" x14ac:dyDescent="0.25">
      <c r="A42" s="5" t="s">
        <v>44</v>
      </c>
      <c r="B42" s="5" t="s">
        <v>46</v>
      </c>
      <c r="C42" s="5" t="str">
        <f t="shared" si="0"/>
        <v>insert into ccd_leg_aliases (cruise_leg_id, LEG_ALIAS_NAME) values ((select cruise_leg_id from ccd_cruise_legs where leg_name = 'OES0506'), 'OS0506');</v>
      </c>
    </row>
    <row r="43" spans="1:3" s="5" customFormat="1" x14ac:dyDescent="0.25">
      <c r="A43" s="5" t="s">
        <v>47</v>
      </c>
      <c r="B43" s="5" t="s">
        <v>47</v>
      </c>
      <c r="C43" s="5" t="str">
        <f t="shared" si="0"/>
        <v>insert into ccd_leg_aliases (cruise_leg_id, LEG_ALIAS_NAME) values ((select cruise_leg_id from ccd_cruise_legs where leg_name = 'OES0509'), 'OES0509');</v>
      </c>
    </row>
    <row r="44" spans="1:3" s="5" customFormat="1" x14ac:dyDescent="0.25">
      <c r="A44" s="5" t="s">
        <v>47</v>
      </c>
      <c r="B44" s="5" t="s">
        <v>48</v>
      </c>
      <c r="C44" s="5" t="str">
        <f t="shared" si="0"/>
        <v>insert into ccd_leg_aliases (cruise_leg_id, LEG_ALIAS_NAME) values ((select cruise_leg_id from ccd_cruise_legs where leg_name = 'OES0509'), 'OS-05-09');</v>
      </c>
    </row>
    <row r="45" spans="1:3" s="5" customFormat="1" x14ac:dyDescent="0.25">
      <c r="A45" s="5" t="s">
        <v>47</v>
      </c>
      <c r="B45" s="5" t="s">
        <v>49</v>
      </c>
      <c r="C45" s="5" t="str">
        <f t="shared" si="0"/>
        <v>insert into ccd_leg_aliases (cruise_leg_id, LEG_ALIAS_NAME) values ((select cruise_leg_id from ccd_cruise_legs where leg_name = 'OES0509'), 'OS0509');</v>
      </c>
    </row>
    <row r="46" spans="1:3" s="5" customFormat="1" x14ac:dyDescent="0.25">
      <c r="A46" s="5" t="s">
        <v>50</v>
      </c>
      <c r="B46" s="5" t="s">
        <v>50</v>
      </c>
      <c r="C46" s="5" t="str">
        <f t="shared" si="0"/>
        <v>insert into ccd_leg_aliases (cruise_leg_id, LEG_ALIAS_NAME) values ((select cruise_leg_id from ccd_cruise_legs where leg_name = 'OES0512'), 'OES0512');</v>
      </c>
    </row>
    <row r="47" spans="1:3" s="5" customFormat="1" x14ac:dyDescent="0.25">
      <c r="A47" s="5" t="s">
        <v>50</v>
      </c>
      <c r="B47" s="5" t="s">
        <v>51</v>
      </c>
      <c r="C47" s="5" t="str">
        <f t="shared" si="0"/>
        <v>insert into ccd_leg_aliases (cruise_leg_id, LEG_ALIAS_NAME) values ((select cruise_leg_id from ccd_cruise_legs where leg_name = 'OES0512'), 'OS-05-12');</v>
      </c>
    </row>
    <row r="48" spans="1:3" s="5" customFormat="1" x14ac:dyDescent="0.25">
      <c r="A48" s="5" t="s">
        <v>50</v>
      </c>
      <c r="B48" s="5" t="s">
        <v>52</v>
      </c>
      <c r="C48" s="5" t="str">
        <f t="shared" si="0"/>
        <v>insert into ccd_leg_aliases (cruise_leg_id, LEG_ALIAS_NAME) values ((select cruise_leg_id from ccd_cruise_legs where leg_name = 'OES0512'), 'OS0512');</v>
      </c>
    </row>
    <row r="49" spans="1:3" s="5" customFormat="1" x14ac:dyDescent="0.25">
      <c r="A49" s="5" t="s">
        <v>53</v>
      </c>
      <c r="B49" s="5" t="s">
        <v>53</v>
      </c>
      <c r="C49" s="5" t="str">
        <f t="shared" si="0"/>
        <v>insert into ccd_leg_aliases (cruise_leg_id, LEG_ALIAS_NAME) values ((select cruise_leg_id from ccd_cruise_legs where leg_name = 'OES0604'), 'OES0604');</v>
      </c>
    </row>
    <row r="50" spans="1:3" s="5" customFormat="1" x14ac:dyDescent="0.25">
      <c r="A50" s="5" t="s">
        <v>53</v>
      </c>
      <c r="B50" s="5" t="s">
        <v>54</v>
      </c>
      <c r="C50" s="5" t="str">
        <f t="shared" si="0"/>
        <v>insert into ccd_leg_aliases (cruise_leg_id, LEG_ALIAS_NAME) values ((select cruise_leg_id from ccd_cruise_legs where leg_name = 'OES0604'), 'OS-06-04');</v>
      </c>
    </row>
    <row r="51" spans="1:3" s="5" customFormat="1" x14ac:dyDescent="0.25">
      <c r="A51" s="5" t="s">
        <v>53</v>
      </c>
      <c r="B51" s="5" t="s">
        <v>55</v>
      </c>
      <c r="C51" s="5" t="str">
        <f t="shared" si="0"/>
        <v>insert into ccd_leg_aliases (cruise_leg_id, LEG_ALIAS_NAME) values ((select cruise_leg_id from ccd_cruise_legs where leg_name = 'OES0604'), 'OS0604');</v>
      </c>
    </row>
    <row r="52" spans="1:3" s="5" customFormat="1" x14ac:dyDescent="0.25">
      <c r="A52" s="5" t="s">
        <v>56</v>
      </c>
      <c r="B52" s="5" t="s">
        <v>56</v>
      </c>
      <c r="C52" s="5" t="str">
        <f t="shared" si="0"/>
        <v>insert into ccd_leg_aliases (cruise_leg_id, LEG_ALIAS_NAME) values ((select cruise_leg_id from ccd_cruise_legs where leg_name = 'OES0606'), 'OES0606');</v>
      </c>
    </row>
    <row r="53" spans="1:3" s="5" customFormat="1" x14ac:dyDescent="0.25">
      <c r="A53" s="5" t="s">
        <v>56</v>
      </c>
      <c r="B53" s="5" t="s">
        <v>57</v>
      </c>
      <c r="C53" s="5" t="str">
        <f t="shared" si="0"/>
        <v>insert into ccd_leg_aliases (cruise_leg_id, LEG_ALIAS_NAME) values ((select cruise_leg_id from ccd_cruise_legs where leg_name = 'OES0606'), 'OS-06-06');</v>
      </c>
    </row>
    <row r="54" spans="1:3" s="5" customFormat="1" x14ac:dyDescent="0.25">
      <c r="A54" s="5" t="s">
        <v>56</v>
      </c>
      <c r="B54" s="5" t="s">
        <v>58</v>
      </c>
      <c r="C54" s="5" t="str">
        <f t="shared" si="0"/>
        <v>insert into ccd_leg_aliases (cruise_leg_id, LEG_ALIAS_NAME) values ((select cruise_leg_id from ccd_cruise_legs where leg_name = 'OES0606'), 'OS0606');</v>
      </c>
    </row>
    <row r="55" spans="1:3" s="5" customFormat="1" x14ac:dyDescent="0.25">
      <c r="A55" s="5" t="s">
        <v>59</v>
      </c>
      <c r="B55" s="5" t="s">
        <v>59</v>
      </c>
      <c r="C55" s="5" t="str">
        <f t="shared" si="0"/>
        <v>insert into ccd_leg_aliases (cruise_leg_id, LEG_ALIAS_NAME) values ((select cruise_leg_id from ccd_cruise_legs where leg_name = 'OES0607'), 'OES0607');</v>
      </c>
    </row>
    <row r="56" spans="1:3" s="5" customFormat="1" x14ac:dyDescent="0.25">
      <c r="A56" s="5" t="s">
        <v>59</v>
      </c>
      <c r="B56" s="5" t="s">
        <v>60</v>
      </c>
      <c r="C56" s="5" t="str">
        <f t="shared" si="0"/>
        <v>insert into ccd_leg_aliases (cruise_leg_id, LEG_ALIAS_NAME) values ((select cruise_leg_id from ccd_cruise_legs where leg_name = 'OES0607'), 'OS-06-07');</v>
      </c>
    </row>
    <row r="57" spans="1:3" s="5" customFormat="1" x14ac:dyDescent="0.25">
      <c r="A57" s="5" t="s">
        <v>59</v>
      </c>
      <c r="B57" s="5" t="s">
        <v>61</v>
      </c>
      <c r="C57" s="5" t="str">
        <f t="shared" si="0"/>
        <v>insert into ccd_leg_aliases (cruise_leg_id, LEG_ALIAS_NAME) values ((select cruise_leg_id from ccd_cruise_legs where leg_name = 'OES0607'), 'OS0607');</v>
      </c>
    </row>
    <row r="58" spans="1:3" s="5" customFormat="1" x14ac:dyDescent="0.25">
      <c r="A58" s="5" t="s">
        <v>62</v>
      </c>
      <c r="B58" s="5" t="s">
        <v>62</v>
      </c>
      <c r="C58" s="5" t="str">
        <f t="shared" si="0"/>
        <v>insert into ccd_leg_aliases (cruise_leg_id, LEG_ALIAS_NAME) values ((select cruise_leg_id from ccd_cruise_legs where leg_name = 'OES0608'), 'OES0608');</v>
      </c>
    </row>
    <row r="59" spans="1:3" s="5" customFormat="1" x14ac:dyDescent="0.25">
      <c r="A59" s="5" t="s">
        <v>62</v>
      </c>
      <c r="B59" s="5" t="s">
        <v>63</v>
      </c>
      <c r="C59" s="5" t="str">
        <f t="shared" si="0"/>
        <v>insert into ccd_leg_aliases (cruise_leg_id, LEG_ALIAS_NAME) values ((select cruise_leg_id from ccd_cruise_legs where leg_name = 'OES0608'), 'OS-06-08');</v>
      </c>
    </row>
    <row r="60" spans="1:3" s="5" customFormat="1" x14ac:dyDescent="0.25">
      <c r="A60" s="5" t="s">
        <v>62</v>
      </c>
      <c r="B60" s="5" t="s">
        <v>64</v>
      </c>
      <c r="C60" s="5" t="str">
        <f t="shared" si="0"/>
        <v>insert into ccd_leg_aliases (cruise_leg_id, LEG_ALIAS_NAME) values ((select cruise_leg_id from ccd_cruise_legs where leg_name = 'OES0608'), 'OS0608');</v>
      </c>
    </row>
    <row r="61" spans="1:3" s="5" customFormat="1" x14ac:dyDescent="0.25">
      <c r="A61" s="5" t="s">
        <v>65</v>
      </c>
      <c r="B61" s="5" t="s">
        <v>65</v>
      </c>
      <c r="C61" s="5" t="str">
        <f t="shared" si="0"/>
        <v>insert into ccd_leg_aliases (cruise_leg_id, LEG_ALIAS_NAME) values ((select cruise_leg_id from ccd_cruise_legs where leg_name = 'OES0706'), 'OES0706');</v>
      </c>
    </row>
    <row r="62" spans="1:3" s="5" customFormat="1" x14ac:dyDescent="0.25">
      <c r="A62" s="5" t="s">
        <v>65</v>
      </c>
      <c r="B62" s="5" t="s">
        <v>66</v>
      </c>
      <c r="C62" s="5" t="str">
        <f t="shared" si="0"/>
        <v>insert into ccd_leg_aliases (cruise_leg_id, LEG_ALIAS_NAME) values ((select cruise_leg_id from ccd_cruise_legs where leg_name = 'OES0706'), 'OS-07-06');</v>
      </c>
    </row>
    <row r="63" spans="1:3" s="5" customFormat="1" x14ac:dyDescent="0.25">
      <c r="A63" s="5" t="s">
        <v>65</v>
      </c>
      <c r="B63" s="5" t="s">
        <v>67</v>
      </c>
      <c r="C63" s="5" t="str">
        <f t="shared" si="0"/>
        <v>insert into ccd_leg_aliases (cruise_leg_id, LEG_ALIAS_NAME) values ((select cruise_leg_id from ccd_cruise_legs where leg_name = 'OES0706'), 'OS0706');</v>
      </c>
    </row>
    <row r="64" spans="1:3" s="5" customFormat="1" x14ac:dyDescent="0.25">
      <c r="A64" s="2" t="s">
        <v>69</v>
      </c>
      <c r="B64" s="5" t="s">
        <v>69</v>
      </c>
      <c r="C64" s="5" t="str">
        <f t="shared" si="0"/>
        <v>insert into ccd_leg_aliases (cruise_leg_id, LEG_ALIAS_NAME) values ((select cruise_leg_id from ccd_cruise_legs where leg_name = 'OES0908_LEGI'), 'OES0908_LEGI');</v>
      </c>
    </row>
    <row r="65" spans="1:3" s="5" customFormat="1" x14ac:dyDescent="0.25">
      <c r="A65" s="2" t="s">
        <v>70</v>
      </c>
      <c r="B65" s="5" t="s">
        <v>70</v>
      </c>
      <c r="C65" s="5" t="str">
        <f t="shared" si="0"/>
        <v>insert into ccd_leg_aliases (cruise_leg_id, LEG_ALIAS_NAME) values ((select cruise_leg_id from ccd_cruise_legs where leg_name = 'OES0908_LEGII'), 'OES0908_LEGII');</v>
      </c>
    </row>
    <row r="66" spans="1:3" s="5" customFormat="1" x14ac:dyDescent="0.25">
      <c r="A66" s="5" t="s">
        <v>75</v>
      </c>
      <c r="B66" s="5" t="s">
        <v>73</v>
      </c>
      <c r="C66" s="5" t="str">
        <f t="shared" ref="C66:C152" si="1">CONCATENATE("insert into ccd_leg_aliases (cruise_leg_id, LEG_ALIAS_NAME) values ((select cruise_leg_id from ccd_cruise_legs where leg_name = '", A66, "'), '", B66, "');")</f>
        <v>insert into ccd_leg_aliases (cruise_leg_id, LEG_ALIAS_NAME) values ((select cruise_leg_id from ccd_cruise_legs where leg_name = 'SE-15-01'), 'SE1501');</v>
      </c>
    </row>
    <row r="67" spans="1:3" s="5" customFormat="1" x14ac:dyDescent="0.25">
      <c r="A67" s="5" t="s">
        <v>75</v>
      </c>
      <c r="B67" s="5" t="s">
        <v>74</v>
      </c>
      <c r="C67" s="5" t="str">
        <f t="shared" si="1"/>
        <v>insert into ccd_leg_aliases (cruise_leg_id, LEG_ALIAS_NAME) values ((select cruise_leg_id from ccd_cruise_legs where leg_name = 'SE-15-01'), 'SE15-01');</v>
      </c>
    </row>
    <row r="68" spans="1:3" s="5" customFormat="1" x14ac:dyDescent="0.25">
      <c r="A68" s="5" t="s">
        <v>75</v>
      </c>
      <c r="B68" s="5" t="s">
        <v>75</v>
      </c>
      <c r="C68" s="5" t="str">
        <f t="shared" si="1"/>
        <v>insert into ccd_leg_aliases (cruise_leg_id, LEG_ALIAS_NAME) values ((select cruise_leg_id from ccd_cruise_legs where leg_name = 'SE-15-01'), 'SE-15-01');</v>
      </c>
    </row>
    <row r="69" spans="1:3" s="5" customFormat="1" x14ac:dyDescent="0.25">
      <c r="A69" s="5" t="s">
        <v>75</v>
      </c>
      <c r="B69" s="5" t="s">
        <v>76</v>
      </c>
      <c r="C69" s="5" t="str">
        <f t="shared" si="1"/>
        <v>insert into ccd_leg_aliases (cruise_leg_id, LEG_ALIAS_NAME) values ((select cruise_leg_id from ccd_cruise_legs where leg_name = 'SE-15-01'), '15_01');</v>
      </c>
    </row>
    <row r="70" spans="1:3" s="5" customFormat="1" x14ac:dyDescent="0.25">
      <c r="A70" s="5" t="s">
        <v>77</v>
      </c>
      <c r="B70" s="5" t="s">
        <v>77</v>
      </c>
      <c r="C70" s="5" t="str">
        <f t="shared" si="1"/>
        <v>insert into ccd_leg_aliases (cruise_leg_id, LEG_ALIAS_NAME) values ((select cruise_leg_id from ccd_cruise_legs where leg_name = 'TC0005'), 'TC0005');</v>
      </c>
    </row>
    <row r="71" spans="1:3" s="5" customFormat="1" x14ac:dyDescent="0.25">
      <c r="A71" s="5" t="s">
        <v>77</v>
      </c>
      <c r="B71" s="5" t="s">
        <v>78</v>
      </c>
      <c r="C71" s="5" t="str">
        <f t="shared" si="1"/>
        <v>insert into ccd_leg_aliases (cruise_leg_id, LEG_ALIAS_NAME) values ((select cruise_leg_id from ccd_cruise_legs where leg_name = 'TC0005'), 'TC_00_05');</v>
      </c>
    </row>
    <row r="72" spans="1:3" s="5" customFormat="1" x14ac:dyDescent="0.25">
      <c r="A72" s="5" t="s">
        <v>80</v>
      </c>
      <c r="B72" s="5" t="s">
        <v>80</v>
      </c>
      <c r="C72" s="5" t="str">
        <f t="shared" si="1"/>
        <v>insert into ccd_leg_aliases (cruise_leg_id, LEG_ALIAS_NAME) values ((select cruise_leg_id from ccd_cruise_legs where leg_name = 'TC0009'), 'TC0009');</v>
      </c>
    </row>
    <row r="73" spans="1:3" s="5" customFormat="1" x14ac:dyDescent="0.25">
      <c r="A73" s="5" t="s">
        <v>80</v>
      </c>
      <c r="B73" s="5" t="s">
        <v>81</v>
      </c>
      <c r="C73" s="5" t="str">
        <f t="shared" si="1"/>
        <v>insert into ccd_leg_aliases (cruise_leg_id, LEG_ALIAS_NAME) values ((select cruise_leg_id from ccd_cruise_legs where leg_name = 'TC0009'), 'TC-00-09');</v>
      </c>
    </row>
    <row r="74" spans="1:3" s="5" customFormat="1" x14ac:dyDescent="0.25">
      <c r="A74" s="5" t="s">
        <v>82</v>
      </c>
      <c r="B74" s="5" t="s">
        <v>82</v>
      </c>
      <c r="C74" s="5" t="str">
        <f t="shared" si="1"/>
        <v>insert into ccd_leg_aliases (cruise_leg_id, LEG_ALIAS_NAME) values ((select cruise_leg_id from ccd_cruise_legs where leg_name = 'TC0011'), 'TC0011');</v>
      </c>
    </row>
    <row r="75" spans="1:3" s="5" customFormat="1" x14ac:dyDescent="0.25">
      <c r="A75" s="5" t="s">
        <v>82</v>
      </c>
      <c r="B75" s="5" t="s">
        <v>83</v>
      </c>
      <c r="C75" s="5" t="str">
        <f t="shared" si="1"/>
        <v>insert into ccd_leg_aliases (cruise_leg_id, LEG_ALIAS_NAME) values ((select cruise_leg_id from ccd_cruise_legs where leg_name = 'TC0011'), 'TC-00-11');</v>
      </c>
    </row>
    <row r="76" spans="1:3" s="5" customFormat="1" x14ac:dyDescent="0.25">
      <c r="A76" s="5" t="s">
        <v>84</v>
      </c>
      <c r="B76" s="5" t="s">
        <v>84</v>
      </c>
      <c r="C76" s="5" t="str">
        <f t="shared" si="1"/>
        <v>insert into ccd_leg_aliases (cruise_leg_id, LEG_ALIAS_NAME) values ((select cruise_leg_id from ccd_cruise_legs where leg_name = 'TC0012'), 'TC0012');</v>
      </c>
    </row>
    <row r="77" spans="1:3" s="5" customFormat="1" x14ac:dyDescent="0.25">
      <c r="A77" s="5" t="s">
        <v>84</v>
      </c>
      <c r="B77" s="5" t="s">
        <v>85</v>
      </c>
      <c r="C77" s="5" t="str">
        <f t="shared" si="1"/>
        <v>insert into ccd_leg_aliases (cruise_leg_id, LEG_ALIAS_NAME) values ((select cruise_leg_id from ccd_cruise_legs where leg_name = 'TC0012'), 'TC-00-12');</v>
      </c>
    </row>
    <row r="78" spans="1:3" s="5" customFormat="1" x14ac:dyDescent="0.25">
      <c r="A78" s="5" t="s">
        <v>86</v>
      </c>
      <c r="B78" s="5" t="s">
        <v>86</v>
      </c>
      <c r="C78" s="5" t="str">
        <f t="shared" si="1"/>
        <v>insert into ccd_leg_aliases (cruise_leg_id, LEG_ALIAS_NAME) values ((select cruise_leg_id from ccd_cruise_legs where leg_name = 'TC0108'), 'TC0108');</v>
      </c>
    </row>
    <row r="79" spans="1:3" s="5" customFormat="1" x14ac:dyDescent="0.25">
      <c r="A79" s="5" t="s">
        <v>86</v>
      </c>
      <c r="B79" s="5" t="s">
        <v>87</v>
      </c>
      <c r="C79" s="5" t="str">
        <f t="shared" si="1"/>
        <v>insert into ccd_leg_aliases (cruise_leg_id, LEG_ALIAS_NAME) values ((select cruise_leg_id from ccd_cruise_legs where leg_name = 'TC0108'), 'TC-01-08');</v>
      </c>
    </row>
    <row r="80" spans="1:3" s="5" customFormat="1" x14ac:dyDescent="0.25">
      <c r="A80" s="5" t="s">
        <v>318</v>
      </c>
      <c r="B80" s="5" t="s">
        <v>318</v>
      </c>
      <c r="C80" s="5" t="str">
        <f t="shared" si="1"/>
        <v>insert into ccd_leg_aliases (cruise_leg_id, LEG_ALIAS_NAME) values ((select cruise_leg_id from ccd_cruise_legs where leg_name = 'TC0109_LEGI'), 'TC0109_LEGI');</v>
      </c>
    </row>
    <row r="81" spans="1:3" s="5" customFormat="1" x14ac:dyDescent="0.25">
      <c r="A81" s="5" t="s">
        <v>319</v>
      </c>
      <c r="B81" s="5" t="s">
        <v>319</v>
      </c>
      <c r="C81" s="5" t="str">
        <f t="shared" si="1"/>
        <v>insert into ccd_leg_aliases (cruise_leg_id, LEG_ALIAS_NAME) values ((select cruise_leg_id from ccd_cruise_legs where leg_name = 'TC0109_LEGII'), 'TC0109_LEGII');</v>
      </c>
    </row>
    <row r="82" spans="1:3" s="5" customFormat="1" x14ac:dyDescent="0.25">
      <c r="A82" s="5" t="s">
        <v>90</v>
      </c>
      <c r="B82" s="5" t="s">
        <v>90</v>
      </c>
      <c r="C82" s="5" t="str">
        <f t="shared" si="1"/>
        <v>insert into ccd_leg_aliases (cruise_leg_id, LEG_ALIAS_NAME) values ((select cruise_leg_id from ccd_cruise_legs where leg_name = 'TC0110'), 'TC0110');</v>
      </c>
    </row>
    <row r="83" spans="1:3" s="5" customFormat="1" x14ac:dyDescent="0.25">
      <c r="A83" s="5" t="s">
        <v>90</v>
      </c>
      <c r="B83" s="5" t="s">
        <v>91</v>
      </c>
      <c r="C83" s="5" t="str">
        <f t="shared" si="1"/>
        <v>insert into ccd_leg_aliases (cruise_leg_id, LEG_ALIAS_NAME) values ((select cruise_leg_id from ccd_cruise_legs where leg_name = 'TC0110'), 'TC-01-10');</v>
      </c>
    </row>
    <row r="84" spans="1:3" s="5" customFormat="1" x14ac:dyDescent="0.25">
      <c r="A84" s="5" t="s">
        <v>92</v>
      </c>
      <c r="B84" s="5" t="s">
        <v>92</v>
      </c>
      <c r="C84" s="5" t="str">
        <f t="shared" si="1"/>
        <v>insert into ccd_leg_aliases (cruise_leg_id, LEG_ALIAS_NAME) values ((select cruise_leg_id from ccd_cruise_legs where leg_name = 'TC0111'), 'TC0111');</v>
      </c>
    </row>
    <row r="85" spans="1:3" s="5" customFormat="1" x14ac:dyDescent="0.25">
      <c r="A85" s="5" t="s">
        <v>92</v>
      </c>
      <c r="B85" s="5" t="s">
        <v>93</v>
      </c>
      <c r="C85" s="5" t="str">
        <f t="shared" si="1"/>
        <v>insert into ccd_leg_aliases (cruise_leg_id, LEG_ALIAS_NAME) values ((select cruise_leg_id from ccd_cruise_legs where leg_name = 'TC0111'), 'TC-01-11');</v>
      </c>
    </row>
    <row r="86" spans="1:3" s="5" customFormat="1" x14ac:dyDescent="0.25">
      <c r="A86" s="5" t="s">
        <v>336</v>
      </c>
      <c r="B86" s="5" t="s">
        <v>336</v>
      </c>
      <c r="C86" s="5" t="str">
        <f t="shared" si="1"/>
        <v>insert into ccd_leg_aliases (cruise_leg_id, LEG_ALIAS_NAME) values ((select cruise_leg_id from ccd_cruise_legs where leg_name = 'TC0201_LEGI'), 'TC0201_LEGI');</v>
      </c>
    </row>
    <row r="87" spans="1:3" s="5" customFormat="1" x14ac:dyDescent="0.25">
      <c r="A87" s="5" t="s">
        <v>95</v>
      </c>
      <c r="B87" s="5" t="s">
        <v>95</v>
      </c>
      <c r="C87" s="5" t="str">
        <f t="shared" si="1"/>
        <v>insert into ccd_leg_aliases (cruise_leg_id, LEG_ALIAS_NAME) values ((select cruise_leg_id from ccd_cruise_legs where leg_name = 'TC0201_LEGII'), 'TC0201_LEGII');</v>
      </c>
    </row>
    <row r="88" spans="1:3" s="5" customFormat="1" x14ac:dyDescent="0.25">
      <c r="A88" s="5" t="s">
        <v>96</v>
      </c>
      <c r="B88" s="5" t="s">
        <v>96</v>
      </c>
      <c r="C88" s="5" t="str">
        <f t="shared" si="1"/>
        <v>insert into ccd_leg_aliases (cruise_leg_id, LEG_ALIAS_NAME) values ((select cruise_leg_id from ccd_cruise_legs where leg_name = 'TC0207'), 'TC0207');</v>
      </c>
    </row>
    <row r="89" spans="1:3" s="5" customFormat="1" x14ac:dyDescent="0.25">
      <c r="A89" s="5" t="s">
        <v>96</v>
      </c>
      <c r="B89" s="5" t="s">
        <v>97</v>
      </c>
      <c r="C89" s="5" t="str">
        <f t="shared" si="1"/>
        <v>insert into ccd_leg_aliases (cruise_leg_id, LEG_ALIAS_NAME) values ((select cruise_leg_id from ccd_cruise_legs where leg_name = 'TC0207'), 'TC-02-07');</v>
      </c>
    </row>
    <row r="90" spans="1:3" s="5" customFormat="1" x14ac:dyDescent="0.25">
      <c r="A90" s="5" t="s">
        <v>98</v>
      </c>
      <c r="B90" s="5" t="s">
        <v>98</v>
      </c>
      <c r="C90" s="5" t="str">
        <f t="shared" si="1"/>
        <v>insert into ccd_leg_aliases (cruise_leg_id, LEG_ALIAS_NAME) values ((select cruise_leg_id from ccd_cruise_legs where leg_name = 'TC9905'), 'TC9905');</v>
      </c>
    </row>
    <row r="91" spans="1:3" s="5" customFormat="1" x14ac:dyDescent="0.25">
      <c r="A91" s="5" t="s">
        <v>98</v>
      </c>
      <c r="B91" s="5" t="s">
        <v>99</v>
      </c>
      <c r="C91" s="5" t="str">
        <f t="shared" si="1"/>
        <v>insert into ccd_leg_aliases (cruise_leg_id, LEG_ALIAS_NAME) values ((select cruise_leg_id from ccd_cruise_legs where leg_name = 'TC9905'), '99-05');</v>
      </c>
    </row>
    <row r="92" spans="1:3" s="5" customFormat="1" x14ac:dyDescent="0.25">
      <c r="A92" s="5" t="s">
        <v>100</v>
      </c>
      <c r="B92" s="5" t="s">
        <v>100</v>
      </c>
      <c r="C92" s="5" t="str">
        <f t="shared" si="1"/>
        <v>insert into ccd_leg_aliases (cruise_leg_id, LEG_ALIAS_NAME) values ((select cruise_leg_id from ccd_cruise_legs where leg_name = 'TC9906'), 'TC9906');</v>
      </c>
    </row>
    <row r="93" spans="1:3" s="5" customFormat="1" x14ac:dyDescent="0.25">
      <c r="A93" s="5" t="s">
        <v>100</v>
      </c>
      <c r="B93" s="5" t="s">
        <v>101</v>
      </c>
      <c r="C93" s="5" t="str">
        <f t="shared" si="1"/>
        <v>insert into ccd_leg_aliases (cruise_leg_id, LEG_ALIAS_NAME) values ((select cruise_leg_id from ccd_cruise_legs where leg_name = 'TC9906'), '99-06');</v>
      </c>
    </row>
    <row r="94" spans="1:3" s="5" customFormat="1" x14ac:dyDescent="0.25">
      <c r="A94" s="5" t="s">
        <v>102</v>
      </c>
      <c r="B94" s="5" t="s">
        <v>102</v>
      </c>
      <c r="C94" s="5" t="str">
        <f t="shared" si="1"/>
        <v>insert into ccd_leg_aliases (cruise_leg_id, LEG_ALIAS_NAME) values ((select cruise_leg_id from ccd_cruise_legs where leg_name = 'TC9908'), 'TC9908');</v>
      </c>
    </row>
    <row r="95" spans="1:3" s="5" customFormat="1" x14ac:dyDescent="0.25">
      <c r="A95" s="5" t="s">
        <v>102</v>
      </c>
      <c r="B95" s="5" t="s">
        <v>103</v>
      </c>
      <c r="C95" s="5" t="str">
        <f t="shared" si="1"/>
        <v>insert into ccd_leg_aliases (cruise_leg_id, LEG_ALIAS_NAME) values ((select cruise_leg_id from ccd_cruise_legs where leg_name = 'TC9908'), 'TC99-08');</v>
      </c>
    </row>
    <row r="96" spans="1:3" s="5" customFormat="1" x14ac:dyDescent="0.25">
      <c r="A96" s="2" t="s">
        <v>302</v>
      </c>
      <c r="B96" s="5" t="s">
        <v>302</v>
      </c>
      <c r="C96" s="5" t="str">
        <f t="shared" si="1"/>
        <v>insert into ccd_leg_aliases (cruise_leg_id, LEG_ALIAS_NAME) values ((select cruise_leg_id from ccd_cruise_legs where leg_name = 'TC9909_LEGI'), 'TC9909_LEGI');</v>
      </c>
    </row>
    <row r="97" spans="1:3" s="5" customFormat="1" x14ac:dyDescent="0.25">
      <c r="A97" s="2" t="s">
        <v>303</v>
      </c>
      <c r="B97" s="5" t="s">
        <v>303</v>
      </c>
      <c r="C97" s="5" t="str">
        <f t="shared" si="1"/>
        <v>insert into ccd_leg_aliases (cruise_leg_id, LEG_ALIAS_NAME) values ((select cruise_leg_id from ccd_cruise_legs where leg_name = 'TC9909_LEGII'), 'TC9909_LEGII');</v>
      </c>
    </row>
    <row r="98" spans="1:3" s="5" customFormat="1" x14ac:dyDescent="0.25">
      <c r="A98" s="5" t="s">
        <v>105</v>
      </c>
      <c r="B98" s="5" t="s">
        <v>105</v>
      </c>
      <c r="C98" s="5" t="str">
        <f t="shared" si="1"/>
        <v>insert into ccd_leg_aliases (cruise_leg_id, LEG_ALIAS_NAME) values ((select cruise_leg_id from ccd_cruise_legs where leg_name = 'TC9910'), 'TC9910');</v>
      </c>
    </row>
    <row r="99" spans="1:3" s="5" customFormat="1" x14ac:dyDescent="0.25">
      <c r="A99" s="5" t="s">
        <v>105</v>
      </c>
      <c r="B99" s="5" t="s">
        <v>106</v>
      </c>
      <c r="C99" s="5" t="str">
        <f t="shared" si="1"/>
        <v>insert into ccd_leg_aliases (cruise_leg_id, LEG_ALIAS_NAME) values ((select cruise_leg_id from ccd_cruise_legs where leg_name = 'TC9910'), 'TC-99-10');</v>
      </c>
    </row>
    <row r="100" spans="1:3" s="5" customFormat="1" x14ac:dyDescent="0.25">
      <c r="A100" s="5" t="s">
        <v>143</v>
      </c>
      <c r="B100" s="5" t="s">
        <v>143</v>
      </c>
      <c r="C100" s="5" t="str">
        <f t="shared" si="1"/>
        <v>insert into ccd_leg_aliases (cruise_leg_id, LEG_ALIAS_NAME) values ((select cruise_leg_id from ccd_cruise_legs where leg_name = 'SE-17-07'), 'SE-17-07');</v>
      </c>
    </row>
    <row r="101" spans="1:3" s="5" customFormat="1" x14ac:dyDescent="0.25">
      <c r="A101" s="5" t="s">
        <v>143</v>
      </c>
      <c r="B101" s="5" t="s">
        <v>144</v>
      </c>
      <c r="C101" s="5" t="str">
        <f t="shared" si="1"/>
        <v>insert into ccd_leg_aliases (cruise_leg_id, LEG_ALIAS_NAME) values ((select cruise_leg_id from ccd_cruise_legs where leg_name = 'SE-17-07'), 'SE1707');</v>
      </c>
    </row>
    <row r="102" spans="1:3" s="5" customFormat="1" x14ac:dyDescent="0.25">
      <c r="A102" s="5" t="s">
        <v>143</v>
      </c>
      <c r="B102" s="5" t="s">
        <v>191</v>
      </c>
      <c r="C102" s="5" t="str">
        <f t="shared" si="1"/>
        <v>insert into ccd_leg_aliases (cruise_leg_id, LEG_ALIAS_NAME) values ((select cruise_leg_id from ccd_cruise_legs where leg_name = 'SE-17-07'), 'SE17-07');</v>
      </c>
    </row>
    <row r="103" spans="1:3" s="5" customFormat="1" x14ac:dyDescent="0.25">
      <c r="A103" s="5" t="s">
        <v>151</v>
      </c>
      <c r="B103" s="5" t="s">
        <v>151</v>
      </c>
      <c r="C103" s="5" t="str">
        <f t="shared" si="1"/>
        <v>insert into ccd_leg_aliases (cruise_leg_id, LEG_ALIAS_NAME) values ((select cruise_leg_id from ccd_cruise_legs where leg_name = 'SE-18-06'), 'SE-18-06');</v>
      </c>
    </row>
    <row r="104" spans="1:3" s="5" customFormat="1" x14ac:dyDescent="0.25">
      <c r="A104" s="5" t="s">
        <v>151</v>
      </c>
      <c r="B104" s="5" t="s">
        <v>152</v>
      </c>
      <c r="C104" s="5" t="str">
        <f t="shared" si="1"/>
        <v>insert into ccd_leg_aliases (cruise_leg_id, LEG_ALIAS_NAME) values ((select cruise_leg_id from ccd_cruise_legs where leg_name = 'SE-18-06'), 'SE1806');</v>
      </c>
    </row>
    <row r="105" spans="1:3" s="5" customFormat="1" x14ac:dyDescent="0.25">
      <c r="A105" s="5" t="s">
        <v>151</v>
      </c>
      <c r="B105" s="5" t="s">
        <v>192</v>
      </c>
      <c r="C105" s="5" t="str">
        <f t="shared" si="1"/>
        <v>insert into ccd_leg_aliases (cruise_leg_id, LEG_ALIAS_NAME) values ((select cruise_leg_id from ccd_cruise_legs where leg_name = 'SE-18-06'), 'SE18-06');</v>
      </c>
    </row>
    <row r="106" spans="1:3" s="5" customFormat="1" x14ac:dyDescent="0.25">
      <c r="A106" s="5" t="s">
        <v>153</v>
      </c>
      <c r="B106" s="5" t="s">
        <v>153</v>
      </c>
      <c r="C106" s="5" t="str">
        <f t="shared" si="1"/>
        <v>insert into ccd_leg_aliases (cruise_leg_id, LEG_ALIAS_NAME) values ((select cruise_leg_id from ccd_cruise_legs where leg_name = 'SE-17-02'), 'SE-17-02');</v>
      </c>
    </row>
    <row r="107" spans="1:3" s="5" customFormat="1" x14ac:dyDescent="0.25">
      <c r="A107" s="5" t="s">
        <v>153</v>
      </c>
      <c r="B107" s="5" t="s">
        <v>190</v>
      </c>
      <c r="C107" s="5" t="str">
        <f t="shared" si="1"/>
        <v>insert into ccd_leg_aliases (cruise_leg_id, LEG_ALIAS_NAME) values ((select cruise_leg_id from ccd_cruise_legs where leg_name = 'SE-17-02'), 'SE1702');</v>
      </c>
    </row>
    <row r="108" spans="1:3" s="5" customFormat="1" x14ac:dyDescent="0.25">
      <c r="A108" s="5" t="s">
        <v>153</v>
      </c>
      <c r="B108" s="5" t="s">
        <v>193</v>
      </c>
      <c r="C108" s="5" t="str">
        <f t="shared" si="1"/>
        <v>insert into ccd_leg_aliases (cruise_leg_id, LEG_ALIAS_NAME) values ((select cruise_leg_id from ccd_cruise_legs where leg_name = 'SE-17-02'), 'SE17-02');</v>
      </c>
    </row>
    <row r="109" spans="1:3" s="5" customFormat="1" x14ac:dyDescent="0.25">
      <c r="A109" t="s">
        <v>346</v>
      </c>
      <c r="B109" t="s">
        <v>373</v>
      </c>
      <c r="C109" s="5" t="str">
        <f t="shared" si="1"/>
        <v>insert into ccd_leg_aliases (cruise_leg_id, LEG_ALIAS_NAME) values ((select cruise_leg_id from ccd_cruise_legs where leg_name = 'RL-17-05 Leg 1'), 'RL-17-05_Leg1');</v>
      </c>
    </row>
    <row r="110" spans="1:3" s="5" customFormat="1" x14ac:dyDescent="0.25">
      <c r="A110" t="s">
        <v>347</v>
      </c>
      <c r="B110" t="s">
        <v>374</v>
      </c>
      <c r="C110" s="5" t="str">
        <f t="shared" si="1"/>
        <v>insert into ccd_leg_aliases (cruise_leg_id, LEG_ALIAS_NAME) values ((select cruise_leg_id from ccd_cruise_legs where leg_name = 'RL-17-05 Leg 2'), 'RL-17-05_Leg2');</v>
      </c>
    </row>
    <row r="111" spans="1:3" s="5" customFormat="1" x14ac:dyDescent="0.25">
      <c r="A111" t="s">
        <v>348</v>
      </c>
      <c r="B111" t="s">
        <v>375</v>
      </c>
      <c r="C111" s="5" t="str">
        <f t="shared" si="1"/>
        <v>insert into ccd_leg_aliases (cruise_leg_id, LEG_ALIAS_NAME) values ((select cruise_leg_id from ccd_cruise_legs where leg_name = 'RL-17-05 Leg 3'), 'RL-17-05_Leg3');</v>
      </c>
    </row>
    <row r="112" spans="1:3" s="5" customFormat="1" x14ac:dyDescent="0.25">
      <c r="A112" t="s">
        <v>349</v>
      </c>
      <c r="B112" t="s">
        <v>376</v>
      </c>
      <c r="C112" s="5" t="str">
        <f t="shared" si="1"/>
        <v>insert into ccd_leg_aliases (cruise_leg_id, LEG_ALIAS_NAME) values ((select cruise_leg_id from ccd_cruise_legs where leg_name = 'RL-17-05 Leg 4'), 'RL-17-05_Leg4');</v>
      </c>
    </row>
    <row r="113" spans="1:3" s="5" customFormat="1" x14ac:dyDescent="0.25">
      <c r="A113" t="s">
        <v>350</v>
      </c>
      <c r="B113" t="s">
        <v>377</v>
      </c>
      <c r="C113" s="5" t="str">
        <f t="shared" si="1"/>
        <v>insert into ccd_leg_aliases (cruise_leg_id, LEG_ALIAS_NAME) values ((select cruise_leg_id from ccd_cruise_legs where leg_name = 'RL-17-05 Leg 5'), 'RL-17-05_Leg5');</v>
      </c>
    </row>
    <row r="114" spans="1:3" s="5" customFormat="1" x14ac:dyDescent="0.25">
      <c r="A114" t="s">
        <v>346</v>
      </c>
      <c r="B114" t="s">
        <v>391</v>
      </c>
      <c r="C114" s="5" t="str">
        <f t="shared" si="1"/>
        <v>insert into ccd_leg_aliases (cruise_leg_id, LEG_ALIAS_NAME) values ((select cruise_leg_id from ccd_cruise_legs where leg_name = 'RL-17-05 Leg 1'), 'RL1705_Leg1');</v>
      </c>
    </row>
    <row r="115" spans="1:3" s="5" customFormat="1" x14ac:dyDescent="0.25">
      <c r="A115" t="s">
        <v>347</v>
      </c>
      <c r="B115" t="s">
        <v>392</v>
      </c>
      <c r="C115" s="5" t="str">
        <f t="shared" si="1"/>
        <v>insert into ccd_leg_aliases (cruise_leg_id, LEG_ALIAS_NAME) values ((select cruise_leg_id from ccd_cruise_legs where leg_name = 'RL-17-05 Leg 2'), 'RL1705_Leg2');</v>
      </c>
    </row>
    <row r="116" spans="1:3" s="5" customFormat="1" x14ac:dyDescent="0.25">
      <c r="A116" t="s">
        <v>348</v>
      </c>
      <c r="B116" t="s">
        <v>393</v>
      </c>
      <c r="C116" s="5" t="str">
        <f t="shared" si="1"/>
        <v>insert into ccd_leg_aliases (cruise_leg_id, LEG_ALIAS_NAME) values ((select cruise_leg_id from ccd_cruise_legs where leg_name = 'RL-17-05 Leg 3'), 'RL1705_Leg3');</v>
      </c>
    </row>
    <row r="117" spans="1:3" s="5" customFormat="1" x14ac:dyDescent="0.25">
      <c r="A117" t="s">
        <v>349</v>
      </c>
      <c r="B117" t="s">
        <v>394</v>
      </c>
      <c r="C117" s="5" t="str">
        <f t="shared" si="1"/>
        <v>insert into ccd_leg_aliases (cruise_leg_id, LEG_ALIAS_NAME) values ((select cruise_leg_id from ccd_cruise_legs where leg_name = 'RL-17-05 Leg 4'), 'RL1705_Leg4');</v>
      </c>
    </row>
    <row r="118" spans="1:3" s="5" customFormat="1" x14ac:dyDescent="0.25">
      <c r="A118" t="s">
        <v>350</v>
      </c>
      <c r="B118" t="s">
        <v>395</v>
      </c>
      <c r="C118" s="5" t="str">
        <f t="shared" si="1"/>
        <v>insert into ccd_leg_aliases (cruise_leg_id, LEG_ALIAS_NAME) values ((select cruise_leg_id from ccd_cruise_legs where leg_name = 'RL-17-05 Leg 5'), 'RL1705_Leg5');</v>
      </c>
    </row>
    <row r="119" spans="1:3" s="5" customFormat="1" x14ac:dyDescent="0.25">
      <c r="A119" t="s">
        <v>346</v>
      </c>
      <c r="B119" t="s">
        <v>378</v>
      </c>
      <c r="C119" s="5" t="str">
        <f t="shared" si="1"/>
        <v>insert into ccd_leg_aliases (cruise_leg_id, LEG_ALIAS_NAME) values ((select cruise_leg_id from ccd_cruise_legs where leg_name = 'RL-17-05 Leg 1'), 'RL-17-05_LegI');</v>
      </c>
    </row>
    <row r="120" spans="1:3" s="5" customFormat="1" x14ac:dyDescent="0.25">
      <c r="A120" t="s">
        <v>347</v>
      </c>
      <c r="B120" t="s">
        <v>379</v>
      </c>
      <c r="C120" s="5" t="str">
        <f t="shared" si="1"/>
        <v>insert into ccd_leg_aliases (cruise_leg_id, LEG_ALIAS_NAME) values ((select cruise_leg_id from ccd_cruise_legs where leg_name = 'RL-17-05 Leg 2'), 'RL-17-05_LegII');</v>
      </c>
    </row>
    <row r="121" spans="1:3" s="5" customFormat="1" x14ac:dyDescent="0.25">
      <c r="A121" t="s">
        <v>348</v>
      </c>
      <c r="B121" t="s">
        <v>380</v>
      </c>
      <c r="C121" s="5" t="str">
        <f t="shared" si="1"/>
        <v>insert into ccd_leg_aliases (cruise_leg_id, LEG_ALIAS_NAME) values ((select cruise_leg_id from ccd_cruise_legs where leg_name = 'RL-17-05 Leg 3'), 'RL-17-05_LegIII');</v>
      </c>
    </row>
    <row r="122" spans="1:3" s="5" customFormat="1" x14ac:dyDescent="0.25">
      <c r="A122" t="s">
        <v>349</v>
      </c>
      <c r="B122" t="s">
        <v>381</v>
      </c>
      <c r="C122" s="5" t="str">
        <f t="shared" si="1"/>
        <v>insert into ccd_leg_aliases (cruise_leg_id, LEG_ALIAS_NAME) values ((select cruise_leg_id from ccd_cruise_legs where leg_name = 'RL-17-05 Leg 4'), 'RL-17-05_LegIV');</v>
      </c>
    </row>
    <row r="123" spans="1:3" s="5" customFormat="1" x14ac:dyDescent="0.25">
      <c r="A123" t="s">
        <v>350</v>
      </c>
      <c r="B123" t="s">
        <v>382</v>
      </c>
      <c r="C123" s="5" t="str">
        <f t="shared" si="1"/>
        <v>insert into ccd_leg_aliases (cruise_leg_id, LEG_ALIAS_NAME) values ((select cruise_leg_id from ccd_cruise_legs where leg_name = 'RL-17-05 Leg 5'), 'RL-17-05_LegV');</v>
      </c>
    </row>
    <row r="124" spans="1:3" s="5" customFormat="1" x14ac:dyDescent="0.25">
      <c r="A124" t="s">
        <v>351</v>
      </c>
      <c r="B124" t="s">
        <v>383</v>
      </c>
      <c r="C124" s="5" t="str">
        <f t="shared" si="1"/>
        <v>insert into ccd_leg_aliases (cruise_leg_id, LEG_ALIAS_NAME) values ((select cruise_leg_id from ccd_cruise_legs where leg_name = 'SE-17-06 Leg 1'), 'SE-17-06_Leg1');</v>
      </c>
    </row>
    <row r="125" spans="1:3" s="5" customFormat="1" x14ac:dyDescent="0.25">
      <c r="A125" t="s">
        <v>352</v>
      </c>
      <c r="B125" t="s">
        <v>384</v>
      </c>
      <c r="C125" s="5" t="str">
        <f t="shared" si="1"/>
        <v>insert into ccd_leg_aliases (cruise_leg_id, LEG_ALIAS_NAME) values ((select cruise_leg_id from ccd_cruise_legs where leg_name = 'SE-17-06 Leg 2'), 'SE-17-06_Leg2');</v>
      </c>
    </row>
    <row r="126" spans="1:3" s="5" customFormat="1" x14ac:dyDescent="0.25">
      <c r="A126" t="s">
        <v>353</v>
      </c>
      <c r="B126" t="s">
        <v>385</v>
      </c>
      <c r="C126" s="5" t="str">
        <f t="shared" si="1"/>
        <v>insert into ccd_leg_aliases (cruise_leg_id, LEG_ALIAS_NAME) values ((select cruise_leg_id from ccd_cruise_legs where leg_name = 'SE-17-06 Leg 3'), 'SE-17-06_Leg3');</v>
      </c>
    </row>
    <row r="127" spans="1:3" s="5" customFormat="1" x14ac:dyDescent="0.25">
      <c r="A127" t="s">
        <v>351</v>
      </c>
      <c r="B127" t="s">
        <v>386</v>
      </c>
      <c r="C127" s="5" t="str">
        <f t="shared" si="1"/>
        <v>insert into ccd_leg_aliases (cruise_leg_id, LEG_ALIAS_NAME) values ((select cruise_leg_id from ccd_cruise_legs where leg_name = 'SE-17-06 Leg 1'), 'SE-17-06_LegI');</v>
      </c>
    </row>
    <row r="128" spans="1:3" s="5" customFormat="1" x14ac:dyDescent="0.25">
      <c r="A128" t="s">
        <v>352</v>
      </c>
      <c r="B128" t="s">
        <v>387</v>
      </c>
      <c r="C128" s="5" t="str">
        <f t="shared" si="1"/>
        <v>insert into ccd_leg_aliases (cruise_leg_id, LEG_ALIAS_NAME) values ((select cruise_leg_id from ccd_cruise_legs where leg_name = 'SE-17-06 Leg 2'), 'SE-17-06_LegII');</v>
      </c>
    </row>
    <row r="129" spans="1:3" s="5" customFormat="1" x14ac:dyDescent="0.25">
      <c r="A129" t="s">
        <v>353</v>
      </c>
      <c r="B129" t="s">
        <v>388</v>
      </c>
      <c r="C129" s="5" t="str">
        <f t="shared" si="1"/>
        <v>insert into ccd_leg_aliases (cruise_leg_id, LEG_ALIAS_NAME) values ((select cruise_leg_id from ccd_cruise_legs where leg_name = 'SE-17-06 Leg 3'), 'SE-17-06_LegIII');</v>
      </c>
    </row>
    <row r="130" spans="1:3" s="5" customFormat="1" x14ac:dyDescent="0.25">
      <c r="A130" t="s">
        <v>351</v>
      </c>
      <c r="B130" t="s">
        <v>396</v>
      </c>
      <c r="C130" s="5" t="str">
        <f t="shared" ref="C130:C132" si="2">CONCATENATE("insert into ccd_leg_aliases (cruise_leg_id, LEG_ALIAS_NAME) values ((select cruise_leg_id from ccd_cruise_legs where leg_name = '", A130, "'), '", B130, "');")</f>
        <v>insert into ccd_leg_aliases (cruise_leg_id, LEG_ALIAS_NAME) values ((select cruise_leg_id from ccd_cruise_legs where leg_name = 'SE-17-06 Leg 1'), 'SE1706_Leg1');</v>
      </c>
    </row>
    <row r="131" spans="1:3" s="5" customFormat="1" x14ac:dyDescent="0.25">
      <c r="A131" t="s">
        <v>352</v>
      </c>
      <c r="B131" t="s">
        <v>397</v>
      </c>
      <c r="C131" s="5" t="str">
        <f t="shared" si="2"/>
        <v>insert into ccd_leg_aliases (cruise_leg_id, LEG_ALIAS_NAME) values ((select cruise_leg_id from ccd_cruise_legs where leg_name = 'SE-17-06 Leg 2'), 'SE1706_Leg2');</v>
      </c>
    </row>
    <row r="132" spans="1:3" s="5" customFormat="1" x14ac:dyDescent="0.25">
      <c r="A132" t="s">
        <v>353</v>
      </c>
      <c r="B132" t="s">
        <v>398</v>
      </c>
      <c r="C132" s="5" t="str">
        <f t="shared" si="2"/>
        <v>insert into ccd_leg_aliases (cruise_leg_id, LEG_ALIAS_NAME) values ((select cruise_leg_id from ccd_cruise_legs where leg_name = 'SE-17-06 Leg 3'), 'SE1706_Leg3');</v>
      </c>
    </row>
    <row r="133" spans="1:3" x14ac:dyDescent="0.25">
      <c r="A133" t="s">
        <v>343</v>
      </c>
      <c r="B133" t="s">
        <v>343</v>
      </c>
      <c r="C133" s="5" t="str">
        <f t="shared" si="1"/>
        <v>insert into ccd_leg_aliases (cruise_leg_id, LEG_ALIAS_NAME) values ((select cruise_leg_id from ccd_cruise_legs where leg_name = 'SE-19-01'), 'SE-19-01');</v>
      </c>
    </row>
    <row r="134" spans="1:3" x14ac:dyDescent="0.25">
      <c r="A134" t="s">
        <v>343</v>
      </c>
      <c r="B134" t="s">
        <v>389</v>
      </c>
      <c r="C134" s="5" t="str">
        <f t="shared" si="1"/>
        <v>insert into ccd_leg_aliases (cruise_leg_id, LEG_ALIAS_NAME) values ((select cruise_leg_id from ccd_cruise_legs where leg_name = 'SE-19-01'), 'SE1901');</v>
      </c>
    </row>
    <row r="135" spans="1:3" x14ac:dyDescent="0.25">
      <c r="A135" t="s">
        <v>344</v>
      </c>
      <c r="B135" t="s">
        <v>344</v>
      </c>
      <c r="C135" s="5" t="str">
        <f t="shared" si="1"/>
        <v>insert into ccd_leg_aliases (cruise_leg_id, LEG_ALIAS_NAME) values ((select cruise_leg_id from ccd_cruise_legs where leg_name = 'SE-18-03'), 'SE-18-03');</v>
      </c>
    </row>
    <row r="136" spans="1:3" x14ac:dyDescent="0.25">
      <c r="A136" t="s">
        <v>344</v>
      </c>
      <c r="B136" t="s">
        <v>390</v>
      </c>
      <c r="C136" s="5" t="str">
        <f t="shared" si="1"/>
        <v>insert into ccd_leg_aliases (cruise_leg_id, LEG_ALIAS_NAME) values ((select cruise_leg_id from ccd_cruise_legs where leg_name = 'SE-18-03'), 'SE1803');</v>
      </c>
    </row>
    <row r="137" spans="1:3" x14ac:dyDescent="0.25">
      <c r="A137" t="s">
        <v>2018</v>
      </c>
      <c r="B137" t="s">
        <v>2023</v>
      </c>
      <c r="C137" s="5" t="str">
        <f t="shared" si="1"/>
        <v>insert into ccd_leg_aliases (cruise_leg_id, LEG_ALIAS_NAME) values ((select cruise_leg_id from ccd_cruise_legs where leg_name = 'SE-19-06'), 'SE1906');</v>
      </c>
    </row>
    <row r="138" spans="1:3" x14ac:dyDescent="0.25">
      <c r="A138" t="s">
        <v>2018</v>
      </c>
      <c r="B138" t="s">
        <v>2018</v>
      </c>
      <c r="C138" s="5" t="str">
        <f t="shared" si="1"/>
        <v>insert into ccd_leg_aliases (cruise_leg_id, LEG_ALIAS_NAME) values ((select cruise_leg_id from ccd_cruise_legs where leg_name = 'SE-19-06'), 'SE-19-06');</v>
      </c>
    </row>
    <row r="141" spans="1:3" x14ac:dyDescent="0.25">
      <c r="A141" t="s">
        <v>104</v>
      </c>
      <c r="B141" t="s">
        <v>104</v>
      </c>
      <c r="C141" t="str">
        <f>CONCATENATE("insert into ccd_leg_aliases (cruise_leg_id, LEG_ALIAS_NAME) values ((select cruise_leg_id from ccd_cruise_legs where leg_name = '", A141, "'), '", B141, "');")</f>
        <v>insert into ccd_leg_aliases (cruise_leg_id, LEG_ALIAS_NAME) values ((select cruise_leg_id from ccd_cruise_legs where leg_name = 'TC9909'), 'TC9909');</v>
      </c>
    </row>
    <row r="142" spans="1:3" x14ac:dyDescent="0.25">
      <c r="A142" t="s">
        <v>88</v>
      </c>
      <c r="B142" t="s">
        <v>88</v>
      </c>
      <c r="C142" t="str">
        <f t="shared" ref="C142:C143" si="3">CONCATENATE("insert into ccd_leg_aliases (cruise_leg_id, LEG_ALIAS_NAME) values ((select cruise_leg_id from ccd_cruise_legs where leg_name = '", A142, "'), '", B142, "');")</f>
        <v>insert into ccd_leg_aliases (cruise_leg_id, LEG_ALIAS_NAME) values ((select cruise_leg_id from ccd_cruise_legs where leg_name = 'TC0109'), 'TC0109');</v>
      </c>
    </row>
    <row r="143" spans="1:3" x14ac:dyDescent="0.25">
      <c r="A143" t="s">
        <v>88</v>
      </c>
      <c r="B143" t="s">
        <v>89</v>
      </c>
      <c r="C143" t="str">
        <f t="shared" si="3"/>
        <v>insert into ccd_leg_aliases (cruise_leg_id, LEG_ALIAS_NAME) values ((select cruise_leg_id from ccd_cruise_legs where leg_name = 'TC0109'), 'TC-01-09');</v>
      </c>
    </row>
    <row r="144" spans="1:3" x14ac:dyDescent="0.25">
      <c r="A144" t="s">
        <v>94</v>
      </c>
      <c r="B144" t="s">
        <v>94</v>
      </c>
      <c r="C144" t="str">
        <f>CONCATENATE("insert into ccd_leg_aliases (cruise_leg_id, LEG_ALIAS_NAME) values ((select cruise_leg_id from ccd_cruise_legs where leg_name = '", A144, "'), '", B144, "');")</f>
        <v>insert into ccd_leg_aliases (cruise_leg_id, LEG_ALIAS_NAME) values ((select cruise_leg_id from ccd_cruise_legs where leg_name = 'TC0201'), 'TC0201');</v>
      </c>
    </row>
    <row r="145" spans="1:3" x14ac:dyDescent="0.25">
      <c r="A145" t="s">
        <v>18</v>
      </c>
      <c r="B145" t="s">
        <v>18</v>
      </c>
      <c r="C145" t="str">
        <f t="shared" si="1"/>
        <v>insert into ccd_leg_aliases (cruise_leg_id, LEG_ALIAS_NAME) values ((select cruise_leg_id from ccd_cruise_legs where leg_name = 'HI1001'), 'HI1001');</v>
      </c>
    </row>
    <row r="146" spans="1:3" x14ac:dyDescent="0.25">
      <c r="A146" t="s">
        <v>23</v>
      </c>
      <c r="B146" t="s">
        <v>23</v>
      </c>
      <c r="C146" t="str">
        <f t="shared" si="1"/>
        <v>insert into ccd_leg_aliases (cruise_leg_id, LEG_ALIAS_NAME) values ((select cruise_leg_id from ccd_cruise_legs where leg_name = 'HI1101'), 'HI1101');</v>
      </c>
    </row>
    <row r="147" spans="1:3" x14ac:dyDescent="0.25">
      <c r="A147" t="s">
        <v>23</v>
      </c>
      <c r="B147" t="s">
        <v>194</v>
      </c>
      <c r="C147" t="str">
        <f t="shared" si="1"/>
        <v>insert into ccd_leg_aliases (cruise_leg_id, LEG_ALIAS_NAME) values ((select cruise_leg_id from ccd_cruise_legs where leg_name = 'HI1101'), 'HA1101');</v>
      </c>
    </row>
    <row r="148" spans="1:3" x14ac:dyDescent="0.25">
      <c r="A148" t="s">
        <v>23</v>
      </c>
      <c r="B148" t="s">
        <v>236</v>
      </c>
      <c r="C148" t="str">
        <f t="shared" si="1"/>
        <v>insert into ccd_leg_aliases (cruise_leg_id, LEG_ALIAS_NAME) values ((select cruise_leg_id from ccd_cruise_legs where leg_name = 'HI1101'), 'HA11-01');</v>
      </c>
    </row>
    <row r="149" spans="1:3" x14ac:dyDescent="0.25">
      <c r="A149" t="s">
        <v>23</v>
      </c>
      <c r="B149" t="s">
        <v>235</v>
      </c>
      <c r="C149" t="str">
        <f t="shared" si="1"/>
        <v>insert into ccd_leg_aliases (cruise_leg_id, LEG_ALIAS_NAME) values ((select cruise_leg_id from ccd_cruise_legs where leg_name = 'HI1101'), 'HA-11-01');</v>
      </c>
    </row>
    <row r="150" spans="1:3" x14ac:dyDescent="0.25">
      <c r="A150" t="s">
        <v>18</v>
      </c>
      <c r="B150" t="s">
        <v>22</v>
      </c>
      <c r="C150" t="str">
        <f t="shared" si="1"/>
        <v>insert into ccd_leg_aliases (cruise_leg_id, LEG_ALIAS_NAME) values ((select cruise_leg_id from ccd_cruise_legs where leg_name = 'HI1001'), 'HI1001_allLegs');</v>
      </c>
    </row>
    <row r="151" spans="1:3" x14ac:dyDescent="0.25">
      <c r="A151" t="s">
        <v>23</v>
      </c>
      <c r="B151" t="s">
        <v>27</v>
      </c>
      <c r="C151" t="str">
        <f t="shared" si="1"/>
        <v>insert into ccd_leg_aliases (cruise_leg_id, LEG_ALIAS_NAME) values ((select cruise_leg_id from ccd_cruise_legs where leg_name = 'HI1101'), 'HI1101_allLegs');</v>
      </c>
    </row>
    <row r="152" spans="1:3" x14ac:dyDescent="0.25">
      <c r="A152" t="s">
        <v>6</v>
      </c>
      <c r="B152" t="s">
        <v>6</v>
      </c>
      <c r="C152" t="str">
        <f t="shared" si="1"/>
        <v>insert into ccd_leg_aliases (cruise_leg_id, LEG_ALIAS_NAME) values ((select cruise_leg_id from ccd_cruise_legs where leg_name = 'HA1201'), 'HA1201');</v>
      </c>
    </row>
    <row r="153" spans="1:3" x14ac:dyDescent="0.25">
      <c r="A153" t="s">
        <v>68</v>
      </c>
      <c r="B153" t="s">
        <v>71</v>
      </c>
      <c r="C153" t="str">
        <f>CONCATENATE("insert into ccd_leg_aliases (cruise_leg_id, LEG_ALIAS_NAME) values ((select cruise_leg_id from ccd_cruise_legs where leg_name = '", A153, "'), '", B153, "');")</f>
        <v>insert into ccd_leg_aliases (cruise_leg_id, LEG_ALIAS_NAME) values ((select cruise_leg_id from ccd_cruise_legs where leg_name = 'OES0908'), 'OES0908_allLegs');</v>
      </c>
    </row>
    <row r="154" spans="1:3" x14ac:dyDescent="0.25">
      <c r="A154" t="s">
        <v>68</v>
      </c>
      <c r="B154" t="s">
        <v>72</v>
      </c>
      <c r="C154" t="str">
        <f>CONCATENATE("insert into ccd_leg_aliases (cruise_leg_id, LEG_ALIAS_NAME) values ((select cruise_leg_id from ccd_cruise_legs where leg_name = '", A154, "'), '", B154, "');")</f>
        <v>insert into ccd_leg_aliases (cruise_leg_id, LEG_ALIAS_NAME) values ((select cruise_leg_id from ccd_cruise_legs where leg_name = 'OES0908'), 'SE-09-08');</v>
      </c>
    </row>
    <row r="155" spans="1:3" x14ac:dyDescent="0.25">
      <c r="A155" t="s">
        <v>68</v>
      </c>
      <c r="B155" t="s">
        <v>68</v>
      </c>
      <c r="C155" t="str">
        <f>CONCATENATE("insert into ccd_leg_aliases (cruise_leg_id, LEG_ALIAS_NAME) values ((select cruise_leg_id from ccd_cruise_legs where leg_name = '", A155, "'), '", B155, "');")</f>
        <v>insert into ccd_leg_aliases (cruise_leg_id, LEG_ALIAS_NAME) values ((select cruise_leg_id from ccd_cruise_legs where leg_name = 'OES0908'), 'OES0908');</v>
      </c>
    </row>
  </sheetData>
  <pageMargins left="0.7" right="0.7" top="0.75" bottom="0.75" header="0.3" footer="0.3"/>
  <pageSetup orientation="portrait"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D2" sqref="A1:D2"/>
    </sheetView>
  </sheetViews>
  <sheetFormatPr defaultRowHeight="15" x14ac:dyDescent="0.25"/>
  <cols>
    <col min="1" max="1" width="16.28515625" bestFit="1" customWidth="1"/>
    <col min="2" max="2" width="8.5703125" bestFit="1" customWidth="1"/>
    <col min="3" max="3" width="21.85546875" bestFit="1" customWidth="1"/>
  </cols>
  <sheetData>
    <row r="1" spans="1:4" x14ac:dyDescent="0.25">
      <c r="A1" t="s">
        <v>1785</v>
      </c>
      <c r="B1" t="s">
        <v>1786</v>
      </c>
      <c r="C1" t="s">
        <v>1787</v>
      </c>
      <c r="D1" t="s">
        <v>1714</v>
      </c>
    </row>
    <row r="2" spans="1:4" x14ac:dyDescent="0.25">
      <c r="A2" t="s">
        <v>1783</v>
      </c>
      <c r="B2" t="s">
        <v>1030</v>
      </c>
      <c r="D2" t="str">
        <f>CONCATENATE("insert into CCD_REG_ECO_PRE_OPTS (", $A$1, ", ", $B$1, ", ", $C$1, ") VALUES ((SELECT REG_ECO_PRE_ID FROM CCD_REG_ECO_PRE WHERE REG_ECO_PRE_NAME = '", SUBSTITUTE(A2, "'", "''"), "'), (SELECT REG_ECOSYSTEM_ID FROM CCD_REG_ECOSYSTEMS WHERE REG_ECOSYSTEM_NAME = '", SUBSTITUTE(B2, "'", "''"), "'), '",SUBSTITUTE(C2, "'", "''"), "');")</f>
        <v>insert into CCD_REG_ECO_PRE_OPTS (REG_ECO_PRE_ID, REG_ECOSYSTEM_ID, REG_ECO_PRE_OPT_NOTES) VALUES ((SELECT REG_ECO_PRE_ID FROM CCD_REG_ECO_PRE WHERE REG_ECO_PRE_NAME = 'Pacific Islands'), (SELECT REG_ECOSYSTEM_ID FROM CCD_REG_ECOSYSTEMS WHERE REG_ECOSYSTEM_NAME = 'Pacific Islands Ecosystem Complex'), '');</v>
      </c>
    </row>
  </sheetData>
  <pageMargins left="0.7" right="0.7" top="0.75" bottom="0.75" header="0.3" footer="0.3"/>
  <pageSetup orientation="portrait" horizontalDpi="1200" verticalDpi="1200"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sqref="A1:C2"/>
    </sheetView>
  </sheetViews>
  <sheetFormatPr defaultRowHeight="15" x14ac:dyDescent="0.25"/>
  <cols>
    <col min="1" max="1" width="24.85546875" bestFit="1" customWidth="1"/>
    <col min="2" max="2" width="43" bestFit="1" customWidth="1"/>
    <col min="3" max="3" width="117" bestFit="1" customWidth="1"/>
  </cols>
  <sheetData>
    <row r="1" spans="1:3" x14ac:dyDescent="0.25">
      <c r="A1" t="s">
        <v>1788</v>
      </c>
      <c r="B1" t="s">
        <v>1789</v>
      </c>
      <c r="C1" t="s">
        <v>1714</v>
      </c>
    </row>
    <row r="2" spans="1:3" x14ac:dyDescent="0.25">
      <c r="A2" t="s">
        <v>1800</v>
      </c>
      <c r="B2" t="s">
        <v>1791</v>
      </c>
      <c r="C2" t="str">
        <f>CONCATENATE("insert into CCD_REGION_PRE (", $A$1, ", ", $B$1, ") VALUES ('",SUBSTITUTE(A2, "'", "''"), "', '", SUBSTITUTE(B2, "'", "''"), "');")</f>
        <v>insert into CCD_REGION_PRE (REGION_PRE_NAME, REGION_PRE_DESC) VALUES ('AMSM and PRIA', 'Transit to America Samoa including PRIA surveys');</v>
      </c>
    </row>
    <row r="3" spans="1:3" x14ac:dyDescent="0.25">
      <c r="A3" t="s">
        <v>1792</v>
      </c>
      <c r="B3" t="s">
        <v>1795</v>
      </c>
      <c r="C3" t="str">
        <f t="shared" ref="C3:C6" si="0">CONCATENATE("insert into CCD_REGION_PRE (", $A$1, ", ", $B$1, ") VALUES ('",SUBSTITUTE(A3, "'", "''"), "', '", SUBSTITUTE(B3, "'", "''"), "');")</f>
        <v>insert into CCD_REGION_PRE (REGION_PRE_NAME, REGION_PRE_DESC) VALUES ('MHI and PRIA', 'Surveys of the Main Hawaiian Islands and PRIA');</v>
      </c>
    </row>
    <row r="4" spans="1:3" x14ac:dyDescent="0.25">
      <c r="A4" t="s">
        <v>1801</v>
      </c>
      <c r="B4" t="s">
        <v>1790</v>
      </c>
      <c r="C4" t="str">
        <f t="shared" si="0"/>
        <v>insert into CCD_REGION_PRE (REGION_PRE_NAME, REGION_PRE_DESC) VALUES ('CNMI and PRIA', 'Transit to Marianas with survey of Wake Island');</v>
      </c>
    </row>
    <row r="5" spans="1:3" x14ac:dyDescent="0.25">
      <c r="A5" t="s">
        <v>1793</v>
      </c>
      <c r="B5" t="s">
        <v>1796</v>
      </c>
      <c r="C5" t="str">
        <f t="shared" si="0"/>
        <v>insert into CCD_REGION_PRE (REGION_PRE_NAME, REGION_PRE_DESC) VALUES ('NWHI and PRIA', 'Surveys of the Northwestern Hawaiian Islands and PRIA');</v>
      </c>
    </row>
    <row r="6" spans="1:3" x14ac:dyDescent="0.25">
      <c r="A6" t="s">
        <v>1794</v>
      </c>
      <c r="B6" t="s">
        <v>1797</v>
      </c>
      <c r="C6" t="str">
        <f t="shared" si="0"/>
        <v>insert into CCD_REGION_PRE (REGION_PRE_NAME, REGION_PRE_DESC) VALUES ('MHI and NWHI', 'Surveys of the Main Hawaiian Islands and Northwestern Hawaiian Islands');</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sqref="A1:D2"/>
    </sheetView>
  </sheetViews>
  <sheetFormatPr defaultRowHeight="15" x14ac:dyDescent="0.25"/>
  <cols>
    <col min="1" max="1" width="16.28515625" bestFit="1" customWidth="1"/>
    <col min="2" max="2" width="32" bestFit="1" customWidth="1"/>
    <col min="3" max="3" width="25.140625" bestFit="1" customWidth="1"/>
  </cols>
  <sheetData>
    <row r="1" spans="1:4" x14ac:dyDescent="0.25">
      <c r="A1" t="s">
        <v>1798</v>
      </c>
      <c r="B1" t="s">
        <v>233</v>
      </c>
      <c r="C1" t="s">
        <v>1799</v>
      </c>
      <c r="D1" t="s">
        <v>1714</v>
      </c>
    </row>
    <row r="2" spans="1:4" x14ac:dyDescent="0.25">
      <c r="A2" t="s">
        <v>1800</v>
      </c>
      <c r="B2" t="s">
        <v>227</v>
      </c>
      <c r="D2" t="str">
        <f>CONCATENATE("insert into CCD_REGION_PRE_OPTS (", $A$1, ", ", $B$1, ", ", $C$1, ") VALUES ((SELECT REGION_PRE_ID FROM CCD_REGION_PRE WHERE REGION_PRE_NAME = '", SUBSTITUTE(A2, "'", "''"), "'), (SELECT REGION_ID FROM CCD_REGIONS WHERE REGION_NAME = '", SUBSTITUTE(B2, "'", "''"), "'), '",SUBSTITUTE(C2, "'", "''"), "');")</f>
        <v>insert into CCD_REGION_PRE_OPTS (REGION_PRE_ID, REGION_ID, REGION_PRE_OPT_NOTES) VALUES ((SELECT REGION_PRE_ID FROM CCD_REGION_PRE WHERE REGION_PRE_NAME = 'AMSM and PRIA'), (SELECT REGION_ID FROM CCD_REGIONS WHERE REGION_NAME = 'American Samoa'), '');</v>
      </c>
    </row>
    <row r="3" spans="1:4" x14ac:dyDescent="0.25">
      <c r="A3" t="s">
        <v>1800</v>
      </c>
      <c r="B3" t="s">
        <v>226</v>
      </c>
      <c r="D3" t="str">
        <f t="shared" ref="D3:D11" si="0">CONCATENATE("insert into CCD_REGION_PRE_OPTS (", $A$1, ", ", $B$1, ", ", $C$1, ") VALUES ((SELECT REGION_PRE_ID FROM CCD_REGION_PRE WHERE REGION_PRE_NAME = '", SUBSTITUTE(A3, "'", "''"), "'), (SELECT REGION_ID FROM CCD_REGIONS WHERE REGION_NAME = '", SUBSTITUTE(B3, "'", "''"), "'), '",SUBSTITUTE(C3, "'", "''"), "');")</f>
        <v>insert into CCD_REGION_PRE_OPTS (REGION_PRE_ID, REGION_ID, REGION_PRE_OPT_NOTES) VALUES ((SELECT REGION_PRE_ID FROM CCD_REGION_PRE WHERE REGION_PRE_NAME = 'AMSM and PRIA'), (SELECT REGION_ID FROM CCD_REGIONS WHERE REGION_NAME = 'Pacific Remote Island Areas'), '');</v>
      </c>
    </row>
    <row r="4" spans="1:4" x14ac:dyDescent="0.25">
      <c r="A4" t="s">
        <v>1792</v>
      </c>
      <c r="B4" t="s">
        <v>228</v>
      </c>
      <c r="D4" t="str">
        <f t="shared" si="0"/>
        <v>insert into CCD_REGION_PRE_OPTS (REGION_PRE_ID, REGION_ID, REGION_PRE_OPT_NOTES) VALUES ((SELECT REGION_PRE_ID FROM CCD_REGION_PRE WHERE REGION_PRE_NAME = 'MHI and PRIA'), (SELECT REGION_ID FROM CCD_REGIONS WHERE REGION_NAME = 'Main Hawaiian Islands'), '');</v>
      </c>
    </row>
    <row r="5" spans="1:4" x14ac:dyDescent="0.25">
      <c r="A5" t="s">
        <v>1792</v>
      </c>
      <c r="B5" t="s">
        <v>226</v>
      </c>
      <c r="D5" t="str">
        <f t="shared" si="0"/>
        <v>insert into CCD_REGION_PRE_OPTS (REGION_PRE_ID, REGION_ID, REGION_PRE_OPT_NOTES) VALUES ((SELECT REGION_PRE_ID FROM CCD_REGION_PRE WHERE REGION_PRE_NAME = 'MHI and PRIA'), (SELECT REGION_ID FROM CCD_REGIONS WHERE REGION_NAME = 'Pacific Remote Island Areas'), '');</v>
      </c>
    </row>
    <row r="6" spans="1:4" x14ac:dyDescent="0.25">
      <c r="A6" t="s">
        <v>1801</v>
      </c>
      <c r="B6" t="s">
        <v>229</v>
      </c>
      <c r="D6" t="str">
        <f t="shared" si="0"/>
        <v>insert into CCD_REGION_PRE_OPTS (REGION_PRE_ID, REGION_ID, REGION_PRE_OPT_NOTES) VALUES ((SELECT REGION_PRE_ID FROM CCD_REGION_PRE WHERE REGION_PRE_NAME = 'CNMI and PRIA'), (SELECT REGION_ID FROM CCD_REGIONS WHERE REGION_NAME = 'Commonwealth of the Northern Mariana Islands'), '');</v>
      </c>
    </row>
    <row r="7" spans="1:4" x14ac:dyDescent="0.25">
      <c r="A7" t="s">
        <v>1801</v>
      </c>
      <c r="B7" t="s">
        <v>226</v>
      </c>
      <c r="D7" t="str">
        <f t="shared" si="0"/>
        <v>insert into CCD_REGION_PRE_OPTS (REGION_PRE_ID, REGION_ID, REGION_PRE_OPT_NOTES) VALUES ((SELECT REGION_PRE_ID FROM CCD_REGION_PRE WHERE REGION_PRE_NAME = 'CNMI and PRIA'), (SELECT REGION_ID FROM CCD_REGIONS WHERE REGION_NAME = 'Pacific Remote Island Areas'), '');</v>
      </c>
    </row>
    <row r="8" spans="1:4" x14ac:dyDescent="0.25">
      <c r="A8" t="s">
        <v>1793</v>
      </c>
      <c r="B8" t="s">
        <v>230</v>
      </c>
      <c r="D8" t="str">
        <f t="shared" si="0"/>
        <v>insert into CCD_REGION_PRE_OPTS (REGION_PRE_ID, REGION_ID, REGION_PRE_OPT_NOTES) VALUES ((SELECT REGION_PRE_ID FROM CCD_REGION_PRE WHERE REGION_PRE_NAME = 'NWHI and PRIA'), (SELECT REGION_ID FROM CCD_REGIONS WHERE REGION_NAME = 'Northwest Hawaiian Islands'), '');</v>
      </c>
    </row>
    <row r="9" spans="1:4" x14ac:dyDescent="0.25">
      <c r="A9" t="s">
        <v>1793</v>
      </c>
      <c r="B9" t="s">
        <v>226</v>
      </c>
      <c r="D9" t="str">
        <f t="shared" si="0"/>
        <v>insert into CCD_REGION_PRE_OPTS (REGION_PRE_ID, REGION_ID, REGION_PRE_OPT_NOTES) VALUES ((SELECT REGION_PRE_ID FROM CCD_REGION_PRE WHERE REGION_PRE_NAME = 'NWHI and PRIA'), (SELECT REGION_ID FROM CCD_REGIONS WHERE REGION_NAME = 'Pacific Remote Island Areas'), '');</v>
      </c>
    </row>
    <row r="10" spans="1:4" x14ac:dyDescent="0.25">
      <c r="A10" t="s">
        <v>1794</v>
      </c>
      <c r="B10" t="s">
        <v>230</v>
      </c>
      <c r="D10" t="str">
        <f t="shared" si="0"/>
        <v>insert into CCD_REGION_PRE_OPTS (REGION_PRE_ID, REGION_ID, REGION_PRE_OPT_NOTES) VALUES ((SELECT REGION_PRE_ID FROM CCD_REGION_PRE WHERE REGION_PRE_NAME = 'MHI and NWHI'), (SELECT REGION_ID FROM CCD_REGIONS WHERE REGION_NAME = 'Northwest Hawaiian Islands'), '');</v>
      </c>
    </row>
    <row r="11" spans="1:4" x14ac:dyDescent="0.25">
      <c r="A11" t="s">
        <v>1794</v>
      </c>
      <c r="B11" t="s">
        <v>228</v>
      </c>
      <c r="D11" t="str">
        <f t="shared" si="0"/>
        <v>insert into CCD_REGION_PRE_OPTS (REGION_PRE_ID, REGION_ID, REGION_PRE_OPT_NOTES) VALUES ((SELECT REGION_PRE_ID FROM CCD_REGION_PRE WHERE REGION_PRE_NAME = 'MHI and NWHI'), (SELECT REGION_ID FROM CCD_REGIONS WHERE REGION_NAME = 'Main Hawaiian Islands'), '');</v>
      </c>
    </row>
  </sheetData>
  <pageMargins left="0.7" right="0.7" top="0.75" bottom="0.75" header="0.3" footer="0.3"/>
  <pageSetup orientation="portrait" horizontalDpi="1200" verticalDpi="1200"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D2" sqref="D2:D10"/>
    </sheetView>
  </sheetViews>
  <sheetFormatPr defaultRowHeight="15" x14ac:dyDescent="0.25"/>
  <cols>
    <col min="1" max="1" width="18.85546875" bestFit="1" customWidth="1"/>
    <col min="2" max="2" width="56.140625" bestFit="1" customWidth="1"/>
    <col min="3" max="3" width="44.7109375" customWidth="1"/>
    <col min="4" max="4" width="136.42578125" bestFit="1" customWidth="1"/>
  </cols>
  <sheetData>
    <row r="1" spans="1:4" x14ac:dyDescent="0.25">
      <c r="A1" t="s">
        <v>1802</v>
      </c>
      <c r="B1" t="s">
        <v>1803</v>
      </c>
      <c r="C1" t="s">
        <v>1807</v>
      </c>
      <c r="D1" t="s">
        <v>1714</v>
      </c>
    </row>
    <row r="2" spans="1:4" x14ac:dyDescent="0.25">
      <c r="A2" t="s">
        <v>1810</v>
      </c>
      <c r="B2" t="s">
        <v>1809</v>
      </c>
      <c r="C2" t="s">
        <v>1729</v>
      </c>
      <c r="D2" t="str">
        <f t="shared" ref="D2:D10" si="0">CONCATENATE("insert into CCD_SVY_CAT_PRE (", $A$1, ", ", $B$1, ", ", $C$1, ") VALUES ('",SUBSTITUTE(A2, "'", "''"), "', '", SUBSTITUTE(B2, "'", "''"), "', '", SUBSTITUTE(C2, "'", "''"), "');")</f>
        <v>insert into CCD_SVY_CAT_PRE (SVY_CAT_PRE_NAME, SVY_CAT_PRE_DESC, SVY_CAT_PRIMARY_YN) VALUES ('PSD', 'PSD Primary Survey Category', 'Y');</v>
      </c>
    </row>
    <row r="3" spans="1:4" x14ac:dyDescent="0.25">
      <c r="A3" t="s">
        <v>1089</v>
      </c>
      <c r="B3" t="s">
        <v>1808</v>
      </c>
      <c r="C3" t="s">
        <v>1729</v>
      </c>
      <c r="D3" t="str">
        <f t="shared" si="0"/>
        <v>insert into CCD_SVY_CAT_PRE (SVY_CAT_PRE_NAME, SVY_CAT_PRE_DESC, SVY_CAT_PRIMARY_YN) VALUES ('BFISH', 'Bottomfish Primary Survey Category', 'Y');</v>
      </c>
    </row>
    <row r="4" spans="1:4" x14ac:dyDescent="0.25">
      <c r="A4" t="s">
        <v>1811</v>
      </c>
      <c r="B4" t="s">
        <v>1812</v>
      </c>
      <c r="C4" t="s">
        <v>1729</v>
      </c>
      <c r="D4" t="str">
        <f t="shared" si="0"/>
        <v>insert into CCD_SVY_CAT_PRE (SVY_CAT_PRE_NAME, SVY_CAT_PRE_DESC, SVY_CAT_PRIMARY_YN) VALUES ('RAMP', 'Reef Assessment and Monitoring Program ', 'Y');</v>
      </c>
    </row>
    <row r="5" spans="1:4" x14ac:dyDescent="0.25">
      <c r="A5" t="s">
        <v>430</v>
      </c>
      <c r="B5" t="s">
        <v>1813</v>
      </c>
      <c r="C5" t="s">
        <v>1729</v>
      </c>
      <c r="D5" t="str">
        <f t="shared" si="0"/>
        <v>insert into CCD_SVY_CAT_PRE (SVY_CAT_PRE_NAME, SVY_CAT_PRE_DESC, SVY_CAT_PRIMARY_YN) VALUES ('Fisheries Oceanography', 'Fisheries Oceanography - Pelagic Ecosystem Characterization', 'Y');</v>
      </c>
    </row>
    <row r="6" spans="1:4" x14ac:dyDescent="0.25">
      <c r="A6" t="s">
        <v>1041</v>
      </c>
      <c r="B6" t="s">
        <v>1814</v>
      </c>
      <c r="C6" t="s">
        <v>1730</v>
      </c>
      <c r="D6" t="str">
        <f t="shared" si="0"/>
        <v>insert into CCD_SVY_CAT_PRE (SVY_CAT_PRE_NAME, SVY_CAT_PRE_DESC, SVY_CAT_PRIMARY_YN) VALUES ('Science, Services and Stewardship', 'PIFSC Secondary Survey Category', 'N');</v>
      </c>
    </row>
    <row r="7" spans="1:4" x14ac:dyDescent="0.25">
      <c r="A7" t="s">
        <v>1445</v>
      </c>
      <c r="B7" t="s">
        <v>1815</v>
      </c>
      <c r="C7" t="s">
        <v>1729</v>
      </c>
      <c r="D7" t="str">
        <f t="shared" si="0"/>
        <v>insert into CCD_SVY_CAT_PRE (SVY_CAT_PRE_NAME, SVY_CAT_PRE_DESC, SVY_CAT_PRIMARY_YN) VALUES ('Fisheries Research', 'Fisheries Research Primary Survey Category', 'Y');</v>
      </c>
    </row>
    <row r="8" spans="1:4" x14ac:dyDescent="0.25">
      <c r="A8" t="s">
        <v>1840</v>
      </c>
      <c r="B8" t="s">
        <v>1839</v>
      </c>
      <c r="C8" t="s">
        <v>1729</v>
      </c>
      <c r="D8" t="str">
        <f t="shared" si="0"/>
        <v>insert into CCD_SVY_CAT_PRE (SVY_CAT_PRE_NAME, SVY_CAT_PRE_DESC, SVY_CAT_PRIMARY_YN) VALUES ('HI-TEC', 'Hawaiian Islands: Technology for the Ecology of Cetacean', 'Y');</v>
      </c>
    </row>
    <row r="9" spans="1:4" x14ac:dyDescent="0.25">
      <c r="A9" t="s">
        <v>1841</v>
      </c>
      <c r="B9" t="s">
        <v>1453</v>
      </c>
      <c r="C9" t="s">
        <v>1729</v>
      </c>
      <c r="D9" t="str">
        <f t="shared" si="0"/>
        <v>insert into CCD_SVY_CAT_PRE (SVY_CAT_PRE_NAME, SVY_CAT_PRE_DESC, SVY_CAT_PRIMARY_YN) VALUES ('Life History', 'Life History Bio-Sampling', 'Y');</v>
      </c>
    </row>
    <row r="10" spans="1:4" x14ac:dyDescent="0.25">
      <c r="A10" t="s">
        <v>1459</v>
      </c>
      <c r="B10" t="s">
        <v>1774</v>
      </c>
      <c r="C10" t="s">
        <v>1729</v>
      </c>
      <c r="D10" t="str">
        <f t="shared" si="0"/>
        <v>insert into CCD_SVY_CAT_PRE (SVY_CAT_PRE_NAME, SVY_CAT_PRE_DESC, SVY_CAT_PRIMARY_YN) VALUES ('Marine Debris', 'Marine Debris Research and Removal', 'Y');</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D2" sqref="D2:D23"/>
    </sheetView>
  </sheetViews>
  <sheetFormatPr defaultRowHeight="15" x14ac:dyDescent="0.25"/>
  <cols>
    <col min="1" max="1" width="31.85546875" bestFit="1" customWidth="1"/>
    <col min="2" max="2" width="43" bestFit="1" customWidth="1"/>
    <col min="3" max="3" width="24" bestFit="1" customWidth="1"/>
  </cols>
  <sheetData>
    <row r="1" spans="1:4" x14ac:dyDescent="0.25">
      <c r="A1" t="s">
        <v>1804</v>
      </c>
      <c r="B1" t="s">
        <v>1805</v>
      </c>
      <c r="C1" t="s">
        <v>1806</v>
      </c>
      <c r="D1" t="s">
        <v>1714</v>
      </c>
    </row>
    <row r="2" spans="1:4" x14ac:dyDescent="0.25">
      <c r="A2" t="s">
        <v>1810</v>
      </c>
      <c r="B2" t="s">
        <v>1039</v>
      </c>
      <c r="D2" t="str">
        <f>CONCATENATE("insert into CCD_SVY_CAT_PRE_OPTS (", $A$1, ", ", $B$1, ", ", $C$1, ") VALUES ((SELECT SVY_CAT_PRE_ID FROM CCD_SVY_CAT_PRE WHERE SVY_CAT_PRE_NAME = '", SUBSTITUTE(A2, "'", "''"), "'), (SELECT SVY_CAT_ID FROM CCD_SVY_CATS WHERE SVY_CAT_NAME = '", SUBSTITUTE(B2, "'", "''"), "'), '",SUBSTITUTE(C2, "'", "''"), "');")</f>
        <v>insert into CCD_SVY_CAT_PRE_OPTS (SVY_CAT_PRE_ID, SVY_CAT_ID, SVY_CAT_PRE_OPT_NOTES) VALUES ((SELECT SVY_CAT_PRE_ID FROM CCD_SVY_CAT_PRE WHERE SVY_CAT_PRE_NAME = 'PSD'), (SELECT SVY_CAT_ID FROM CCD_SVY_CATS WHERE SVY_CAT_NAME = 'Protected Species Monitoring and Assessment'), '');</v>
      </c>
    </row>
    <row r="3" spans="1:4" x14ac:dyDescent="0.25">
      <c r="A3" t="s">
        <v>1810</v>
      </c>
      <c r="B3" t="s">
        <v>1041</v>
      </c>
      <c r="D3" t="str">
        <f>CONCATENATE("insert into CCD_SVY_CAT_PRE_OPTS (", $A$1, ", ", $B$1, ", ", $C$1, ") VALUES ((SELECT SVY_CAT_PRE_ID FROM CCD_SVY_CAT_PRE WHERE SVY_CAT_PRE_NAME = '", SUBSTITUTE(A3, "'", "''"), "'), (SELECT SVY_CAT_ID FROM CCD_SVY_CATS WHERE SVY_CAT_NAME = '", SUBSTITUTE(B3, "'", "''"), "'), '",SUBSTITUTE(C3, "'", "''"), "');")</f>
        <v>insert into CCD_SVY_CAT_PRE_OPTS (SVY_CAT_PRE_ID, SVY_CAT_ID, SVY_CAT_PRE_OPT_NOTES) VALUES ((SELECT SVY_CAT_PRE_ID FROM CCD_SVY_CAT_PRE WHERE SVY_CAT_PRE_NAME = 'PSD'), (SELECT SVY_CAT_ID FROM CCD_SVY_CATS WHERE SVY_CAT_NAME = 'Science, Services and Stewardship'), '');</v>
      </c>
    </row>
    <row r="4" spans="1:4" x14ac:dyDescent="0.25">
      <c r="A4" t="s">
        <v>1089</v>
      </c>
      <c r="B4" t="s">
        <v>1035</v>
      </c>
      <c r="D4" t="str">
        <f t="shared" ref="D4:D23" si="0">CONCATENATE("insert into CCD_SVY_CAT_PRE_OPTS (", $A$1, ", ", $B$1, ", ", $C$1, ") VALUES ((SELECT SVY_CAT_PRE_ID FROM CCD_SVY_CAT_PRE WHERE SVY_CAT_PRE_NAME = '", SUBSTITUTE(A4, "'", "''"), "'), (SELECT SVY_CAT_ID FROM CCD_SVY_CATS WHERE SVY_CAT_NAME = '", SUBSTITUTE(B4, "'", "''"), "'), '",SUBSTITUTE(C4, "'", "''"), "');")</f>
        <v>insert into CCD_SVY_CAT_PRE_OPTS (SVY_CAT_PRE_ID, SVY_CAT_ID, SVY_CAT_PRE_OPT_NOTES) VALUES ((SELECT SVY_CAT_PRE_ID FROM CCD_SVY_CAT_PRE WHERE SVY_CAT_PRE_NAME = 'BFISH'), (SELECT SVY_CAT_ID FROM CCD_SVY_CATS WHERE SVY_CAT_NAME = 'Fisheries Monitoring and Assessment'), '');</v>
      </c>
    </row>
    <row r="5" spans="1:4" x14ac:dyDescent="0.25">
      <c r="A5" t="s">
        <v>1089</v>
      </c>
      <c r="B5" t="s">
        <v>1041</v>
      </c>
      <c r="D5" t="str">
        <f t="shared" si="0"/>
        <v>insert into CCD_SVY_CAT_PRE_OPTS (SVY_CAT_PRE_ID, SVY_CAT_ID, SVY_CAT_PRE_OPT_NOTES) VALUES ((SELECT SVY_CAT_PRE_ID FROM CCD_SVY_CAT_PRE WHERE SVY_CAT_PRE_NAME = 'BFISH'), (SELECT SVY_CAT_ID FROM CCD_SVY_CATS WHERE SVY_CAT_NAME = 'Science, Services and Stewardship'), '');</v>
      </c>
    </row>
    <row r="6" spans="1:4" x14ac:dyDescent="0.25">
      <c r="A6" t="s">
        <v>1811</v>
      </c>
      <c r="B6" t="s">
        <v>1033</v>
      </c>
      <c r="D6" t="str">
        <f t="shared" si="0"/>
        <v>insert into CCD_SVY_CAT_PRE_OPTS (SVY_CAT_PRE_ID, SVY_CAT_ID, SVY_CAT_PRE_OPT_NOTES) VALUES ((SELECT SVY_CAT_PRE_ID FROM CCD_SVY_CAT_PRE WHERE SVY_CAT_PRE_NAME = 'RAMP'), (SELECT SVY_CAT_ID FROM CCD_SVY_CATS WHERE SVY_CAT_NAME = 'Ecosystem Monitoring and Assessment'), '');</v>
      </c>
    </row>
    <row r="7" spans="1:4" x14ac:dyDescent="0.25">
      <c r="A7" t="s">
        <v>1811</v>
      </c>
      <c r="B7" t="s">
        <v>1035</v>
      </c>
      <c r="D7" t="str">
        <f t="shared" si="0"/>
        <v>insert into CCD_SVY_CAT_PRE_OPTS (SVY_CAT_PRE_ID, SVY_CAT_ID, SVY_CAT_PRE_OPT_NOTES) VALUES ((SELECT SVY_CAT_PRE_ID FROM CCD_SVY_CAT_PRE WHERE SVY_CAT_PRE_NAME = 'RAMP'), (SELECT SVY_CAT_ID FROM CCD_SVY_CATS WHERE SVY_CAT_NAME = 'Fisheries Monitoring and Assessment'), '');</v>
      </c>
    </row>
    <row r="8" spans="1:4" x14ac:dyDescent="0.25">
      <c r="A8" t="s">
        <v>1811</v>
      </c>
      <c r="B8" t="s">
        <v>1037</v>
      </c>
      <c r="D8" t="str">
        <f t="shared" si="0"/>
        <v>insert into CCD_SVY_CAT_PRE_OPTS (SVY_CAT_PRE_ID, SVY_CAT_ID, SVY_CAT_PRE_OPT_NOTES) VALUES ((SELECT SVY_CAT_PRE_ID FROM CCD_SVY_CAT_PRE WHERE SVY_CAT_PRE_NAME = 'RAMP'), (SELECT SVY_CAT_ID FROM CCD_SVY_CATS WHERE SVY_CAT_NAME = 'Habitat Monitoring and Assessment'), '');</v>
      </c>
    </row>
    <row r="9" spans="1:4" x14ac:dyDescent="0.25">
      <c r="A9" t="s">
        <v>430</v>
      </c>
      <c r="B9" t="s">
        <v>1033</v>
      </c>
      <c r="D9" t="str">
        <f t="shared" si="0"/>
        <v>insert into CCD_SVY_CAT_PRE_OPTS (SVY_CAT_PRE_ID, SVY_CAT_ID, SVY_CAT_PRE_OPT_NOTES) VALUES ((SELECT SVY_CAT_PRE_ID FROM CCD_SVY_CAT_PRE WHERE SVY_CAT_PRE_NAME = 'Fisheries Oceanography'), (SELECT SVY_CAT_ID FROM CCD_SVY_CATS WHERE SVY_CAT_NAME = 'Ecosystem Monitoring and Assessment'), '');</v>
      </c>
    </row>
    <row r="10" spans="1:4" x14ac:dyDescent="0.25">
      <c r="A10" t="s">
        <v>430</v>
      </c>
      <c r="B10" t="s">
        <v>1035</v>
      </c>
      <c r="D10" t="str">
        <f t="shared" si="0"/>
        <v>insert into CCD_SVY_CAT_PRE_OPTS (SVY_CAT_PRE_ID, SVY_CAT_ID, SVY_CAT_PRE_OPT_NOTES) VALUES ((SELECT SVY_CAT_PRE_ID FROM CCD_SVY_CAT_PRE WHERE SVY_CAT_PRE_NAME = 'Fisheries Oceanography'), (SELECT SVY_CAT_ID FROM CCD_SVY_CATS WHERE SVY_CAT_NAME = 'Fisheries Monitoring and Assessment'), '');</v>
      </c>
    </row>
    <row r="11" spans="1:4" x14ac:dyDescent="0.25">
      <c r="A11" t="s">
        <v>430</v>
      </c>
      <c r="B11" t="s">
        <v>1041</v>
      </c>
      <c r="D11" t="str">
        <f t="shared" si="0"/>
        <v>insert into CCD_SVY_CAT_PRE_OPTS (SVY_CAT_PRE_ID, SVY_CAT_ID, SVY_CAT_PRE_OPT_NOTES) VALUES ((SELECT SVY_CAT_PRE_ID FROM CCD_SVY_CAT_PRE WHERE SVY_CAT_PRE_NAME = 'Fisheries Oceanography'), (SELECT SVY_CAT_ID FROM CCD_SVY_CATS WHERE SVY_CAT_NAME = 'Science, Services and Stewardship'), '');</v>
      </c>
    </row>
    <row r="12" spans="1:4" x14ac:dyDescent="0.25">
      <c r="A12" t="s">
        <v>1445</v>
      </c>
      <c r="B12" t="s">
        <v>1033</v>
      </c>
      <c r="D12" t="str">
        <f t="shared" si="0"/>
        <v>insert into CCD_SVY_CAT_PRE_OPTS (SVY_CAT_PRE_ID, SVY_CAT_ID, SVY_CAT_PRE_OPT_NOTES) VALUES ((SELECT SVY_CAT_PRE_ID FROM CCD_SVY_CAT_PRE WHERE SVY_CAT_PRE_NAME = 'Fisheries Research'), (SELECT SVY_CAT_ID FROM CCD_SVY_CATS WHERE SVY_CAT_NAME = 'Ecosystem Monitoring and Assessment'), '');</v>
      </c>
    </row>
    <row r="13" spans="1:4" x14ac:dyDescent="0.25">
      <c r="A13" t="s">
        <v>1445</v>
      </c>
      <c r="B13" t="s">
        <v>1035</v>
      </c>
      <c r="D13" t="str">
        <f t="shared" si="0"/>
        <v>insert into CCD_SVY_CAT_PRE_OPTS (SVY_CAT_PRE_ID, SVY_CAT_ID, SVY_CAT_PRE_OPT_NOTES) VALUES ((SELECT SVY_CAT_PRE_ID FROM CCD_SVY_CAT_PRE WHERE SVY_CAT_PRE_NAME = 'Fisheries Research'), (SELECT SVY_CAT_ID FROM CCD_SVY_CATS WHERE SVY_CAT_NAME = 'Fisheries Monitoring and Assessment'), '');</v>
      </c>
    </row>
    <row r="14" spans="1:4" x14ac:dyDescent="0.25">
      <c r="A14" t="s">
        <v>1445</v>
      </c>
      <c r="B14" t="s">
        <v>1037</v>
      </c>
      <c r="D14" t="str">
        <f t="shared" si="0"/>
        <v>insert into CCD_SVY_CAT_PRE_OPTS (SVY_CAT_PRE_ID, SVY_CAT_ID, SVY_CAT_PRE_OPT_NOTES) VALUES ((SELECT SVY_CAT_PRE_ID FROM CCD_SVY_CAT_PRE WHERE SVY_CAT_PRE_NAME = 'Fisheries Research'), (SELECT SVY_CAT_ID FROM CCD_SVY_CATS WHERE SVY_CAT_NAME = 'Habitat Monitoring and Assessment'), '');</v>
      </c>
    </row>
    <row r="15" spans="1:4" x14ac:dyDescent="0.25">
      <c r="A15" t="s">
        <v>1445</v>
      </c>
      <c r="B15" t="s">
        <v>1039</v>
      </c>
      <c r="D15" t="str">
        <f t="shared" si="0"/>
        <v>insert into CCD_SVY_CAT_PRE_OPTS (SVY_CAT_PRE_ID, SVY_CAT_ID, SVY_CAT_PRE_OPT_NOTES) VALUES ((SELECT SVY_CAT_PRE_ID FROM CCD_SVY_CAT_PRE WHERE SVY_CAT_PRE_NAME = 'Fisheries Research'), (SELECT SVY_CAT_ID FROM CCD_SVY_CATS WHERE SVY_CAT_NAME = 'Protected Species Monitoring and Assessment'), '');</v>
      </c>
    </row>
    <row r="16" spans="1:4" x14ac:dyDescent="0.25">
      <c r="A16" t="s">
        <v>1445</v>
      </c>
      <c r="B16" t="s">
        <v>1041</v>
      </c>
      <c r="D16" t="str">
        <f t="shared" si="0"/>
        <v>insert into CCD_SVY_CAT_PRE_OPTS (SVY_CAT_PRE_ID, SVY_CAT_ID, SVY_CAT_PRE_OPT_NOTES) VALUES ((SELECT SVY_CAT_PRE_ID FROM CCD_SVY_CAT_PRE WHERE SVY_CAT_PRE_NAME = 'Fisheries Research'), (SELECT SVY_CAT_ID FROM CCD_SVY_CATS WHERE SVY_CAT_NAME = 'Science, Services and Stewardship'), '');</v>
      </c>
    </row>
    <row r="17" spans="1:4" x14ac:dyDescent="0.25">
      <c r="A17" t="s">
        <v>1041</v>
      </c>
      <c r="B17" t="s">
        <v>1041</v>
      </c>
      <c r="D17" t="str">
        <f t="shared" si="0"/>
        <v>insert into CCD_SVY_CAT_PRE_OPTS (SVY_CAT_PRE_ID, SVY_CAT_ID, SVY_CAT_PRE_OPT_NOTES) VALUES ((SELECT SVY_CAT_PRE_ID FROM CCD_SVY_CAT_PRE WHERE SVY_CAT_PRE_NAME = 'Science, Services and Stewardship'), (SELECT SVY_CAT_ID FROM CCD_SVY_CATS WHERE SVY_CAT_NAME = 'Science, Services and Stewardship'), '');</v>
      </c>
    </row>
    <row r="18" spans="1:4" x14ac:dyDescent="0.25">
      <c r="A18" t="s">
        <v>1840</v>
      </c>
      <c r="B18" t="s">
        <v>1037</v>
      </c>
      <c r="D18" t="str">
        <f t="shared" si="0"/>
        <v>insert into CCD_SVY_CAT_PRE_OPTS (SVY_CAT_PRE_ID, SVY_CAT_ID, SVY_CAT_PRE_OPT_NOTES) VALUES ((SELECT SVY_CAT_PRE_ID FROM CCD_SVY_CAT_PRE WHERE SVY_CAT_PRE_NAME = 'HI-TEC'), (SELECT SVY_CAT_ID FROM CCD_SVY_CATS WHERE SVY_CAT_NAME = 'Habitat Monitoring and Assessment'), '');</v>
      </c>
    </row>
    <row r="19" spans="1:4" x14ac:dyDescent="0.25">
      <c r="A19" t="s">
        <v>1840</v>
      </c>
      <c r="B19" t="s">
        <v>1039</v>
      </c>
      <c r="D19" t="str">
        <f t="shared" si="0"/>
        <v>insert into CCD_SVY_CAT_PRE_OPTS (SVY_CAT_PRE_ID, SVY_CAT_ID, SVY_CAT_PRE_OPT_NOTES) VALUES ((SELECT SVY_CAT_PRE_ID FROM CCD_SVY_CAT_PRE WHERE SVY_CAT_PRE_NAME = 'HI-TEC'), (SELECT SVY_CAT_ID FROM CCD_SVY_CATS WHERE SVY_CAT_NAME = 'Protected Species Monitoring and Assessment'), '');</v>
      </c>
    </row>
    <row r="20" spans="1:4" x14ac:dyDescent="0.25">
      <c r="A20" t="s">
        <v>1840</v>
      </c>
      <c r="B20" t="s">
        <v>1041</v>
      </c>
      <c r="D20" t="str">
        <f t="shared" si="0"/>
        <v>insert into CCD_SVY_CAT_PRE_OPTS (SVY_CAT_PRE_ID, SVY_CAT_ID, SVY_CAT_PRE_OPT_NOTES) VALUES ((SELECT SVY_CAT_PRE_ID FROM CCD_SVY_CAT_PRE WHERE SVY_CAT_PRE_NAME = 'HI-TEC'), (SELECT SVY_CAT_ID FROM CCD_SVY_CATS WHERE SVY_CAT_NAME = 'Science, Services and Stewardship'), '');</v>
      </c>
    </row>
    <row r="21" spans="1:4" x14ac:dyDescent="0.25">
      <c r="A21" t="s">
        <v>1841</v>
      </c>
      <c r="B21" t="s">
        <v>1035</v>
      </c>
      <c r="D21" t="str">
        <f t="shared" si="0"/>
        <v>insert into CCD_SVY_CAT_PRE_OPTS (SVY_CAT_PRE_ID, SVY_CAT_ID, SVY_CAT_PRE_OPT_NOTES) VALUES ((SELECT SVY_CAT_PRE_ID FROM CCD_SVY_CAT_PRE WHERE SVY_CAT_PRE_NAME = 'Life History'), (SELECT SVY_CAT_ID FROM CCD_SVY_CATS WHERE SVY_CAT_NAME = 'Fisheries Monitoring and Assessment'), '');</v>
      </c>
    </row>
    <row r="22" spans="1:4" x14ac:dyDescent="0.25">
      <c r="A22" t="s">
        <v>1841</v>
      </c>
      <c r="B22" t="s">
        <v>1037</v>
      </c>
      <c r="D22" t="str">
        <f t="shared" si="0"/>
        <v>insert into CCD_SVY_CAT_PRE_OPTS (SVY_CAT_PRE_ID, SVY_CAT_ID, SVY_CAT_PRE_OPT_NOTES) VALUES ((SELECT SVY_CAT_PRE_ID FROM CCD_SVY_CAT_PRE WHERE SVY_CAT_PRE_NAME = 'Life History'), (SELECT SVY_CAT_ID FROM CCD_SVY_CATS WHERE SVY_CAT_NAME = 'Habitat Monitoring and Assessment'), '');</v>
      </c>
    </row>
    <row r="23" spans="1:4" x14ac:dyDescent="0.25">
      <c r="A23" t="s">
        <v>1459</v>
      </c>
      <c r="B23" t="s">
        <v>1842</v>
      </c>
      <c r="D23" t="str">
        <f t="shared" si="0"/>
        <v>insert into CCD_SVY_CAT_PRE_OPTS (SVY_CAT_PRE_ID, SVY_CAT_ID, SVY_CAT_PRE_OPT_NOTES) VALUES ((SELECT SVY_CAT_PRE_ID FROM CCD_SVY_CAT_PRE WHERE SVY_CAT_PRE_NAME = 'Marine Debris'), (SELECT SVY_CAT_ID FROM CCD_SVY_CATS WHERE SVY_CAT_NAME = 'Debris Cleanup'), '');</v>
      </c>
    </row>
  </sheetData>
  <pageMargins left="0.7" right="0.7" top="0.75" bottom="0.75" header="0.3" footer="0.3"/>
  <pageSetup orientation="portrait" horizontalDpi="1200" verticalDpi="1200"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2" sqref="C2:C5"/>
    </sheetView>
  </sheetViews>
  <sheetFormatPr defaultRowHeight="15" x14ac:dyDescent="0.25"/>
  <cols>
    <col min="1" max="1" width="18.85546875" bestFit="1" customWidth="1"/>
    <col min="2" max="2" width="44.7109375" bestFit="1" customWidth="1"/>
  </cols>
  <sheetData>
    <row r="1" spans="1:3" x14ac:dyDescent="0.25">
      <c r="A1" t="s">
        <v>1816</v>
      </c>
      <c r="B1" t="s">
        <v>1817</v>
      </c>
      <c r="C1" t="s">
        <v>1714</v>
      </c>
    </row>
    <row r="2" spans="1:3" x14ac:dyDescent="0.25">
      <c r="A2" t="s">
        <v>1818</v>
      </c>
      <c r="B2" t="s">
        <v>1819</v>
      </c>
      <c r="C2" t="str">
        <f>CONCATENATE("insert into CCD_SPP_MMPA_PRE (", $A$1, ", ", $B$1, ") VALUES ('",SUBSTITUTE(A2, "'", "''"), "', '", SUBSTITUTE(B2, "'", "''"), "');")</f>
        <v>insert into CCD_SPP_MMPA_PRE (MMPA_PRE_NAME, MMPA_PRE_DESC) VALUES ('IEA', 'Integrated Ecosystem Assessment');</v>
      </c>
    </row>
    <row r="3" spans="1:3" x14ac:dyDescent="0.25">
      <c r="A3" t="s">
        <v>1823</v>
      </c>
      <c r="B3" t="s">
        <v>1824</v>
      </c>
      <c r="C3" t="str">
        <f t="shared" ref="C3:C5" si="0">CONCATENATE("insert into CCD_SPP_MMPA_PRE (", $A$1, ", ", $B$1, ") VALUES ('",SUBSTITUTE(A3, "'", "''"), "', '", SUBSTITUTE(B3, "'", "''"), "');")</f>
        <v>insert into CCD_SPP_MMPA_PRE (MMPA_PRE_NAME, MMPA_PRE_DESC) VALUES ('HMSEAS', 'Hawaiian Monk Seal Enhancement and Survey Cruise');</v>
      </c>
    </row>
    <row r="4" spans="1:3" x14ac:dyDescent="0.25">
      <c r="A4" t="s">
        <v>1776</v>
      </c>
      <c r="B4" t="s">
        <v>1846</v>
      </c>
      <c r="C4" t="str">
        <f t="shared" si="0"/>
        <v>insert into CCD_SPP_MMPA_PRE (MMPA_PRE_NAME, MMPA_PRE_DESC) VALUES ('HICEAS', 'PIFSC - Hawaiian Islands Cetacean and Ecosystem Assessment Survey');</v>
      </c>
    </row>
    <row r="5" spans="1:3" x14ac:dyDescent="0.25">
      <c r="A5" t="s">
        <v>1847</v>
      </c>
      <c r="B5" t="s">
        <v>1246</v>
      </c>
      <c r="C5" t="str">
        <f t="shared" si="0"/>
        <v>insert into CCD_SPP_MMPA_PRE (MMPA_PRE_NAME, MMPA_PRE_DESC) VALUES ('MACS', 'Mariana Archipelago Cetacean Survey (MACS)');</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8"/>
  <sheetViews>
    <sheetView topLeftCell="A29" workbookViewId="0">
      <selection activeCell="D2" sqref="D2:D68"/>
    </sheetView>
  </sheetViews>
  <sheetFormatPr defaultRowHeight="15" x14ac:dyDescent="0.25"/>
  <cols>
    <col min="1" max="1" width="14.140625" bestFit="1" customWidth="1"/>
    <col min="2" max="2" width="18.5703125" bestFit="1" customWidth="1"/>
    <col min="3" max="3" width="23" bestFit="1" customWidth="1"/>
  </cols>
  <sheetData>
    <row r="1" spans="1:4" x14ac:dyDescent="0.25">
      <c r="A1" t="s">
        <v>1820</v>
      </c>
      <c r="B1" t="s">
        <v>1821</v>
      </c>
      <c r="C1" t="s">
        <v>1822</v>
      </c>
      <c r="D1" t="s">
        <v>1714</v>
      </c>
    </row>
    <row r="2" spans="1:4" x14ac:dyDescent="0.25">
      <c r="A2" t="s">
        <v>1818</v>
      </c>
      <c r="B2" s="12" t="s">
        <v>841</v>
      </c>
      <c r="D2" t="str">
        <f t="shared" ref="D2:D33" si="0">CONCATENATE("insert into CCD_SPP_MMPA_PRE_OPTS (", $A$1, ", ", $B$1, ", ", $C$1, ") VALUES ((SELECT MMPA_PRE_ID FROM CCD_SPP_MMPA_PRE WHERE MMPA_PRE_NAME = '", SUBSTITUTE(A2, "'", "''"), "'), (SELECT TGT_SPP_MMPA_ID FROM CCD_TGT_SPP_MMPA WHERE TGT_SPP_MMPA_NAME = '", SUBSTITUTE(B2, "'", "''"), "'), '",SUBSTITUTE(C2, "'", "''"), "');")</f>
        <v>insert into CCD_SPP_MMPA_PRE_OPTS (MMPA_PRE_ID, TGT_SPP_MMPA_ID, MMPA_PRE_OPT_NOTES) VALUES ((SELECT MMPA_PRE_ID FROM CCD_SPP_MMPA_PRE WHERE MMPA_PRE_NAME = 'IEA'), (SELECT TGT_SPP_MMPA_ID FROM CCD_TGT_SPP_MMPA WHERE TGT_SPP_MMPA_NAME = 'Baird''s Beaked Whale - California-Oregon-Washington'), '');</v>
      </c>
    </row>
    <row r="3" spans="1:4" x14ac:dyDescent="0.25">
      <c r="A3" t="s">
        <v>1818</v>
      </c>
      <c r="B3" s="12" t="s">
        <v>849</v>
      </c>
      <c r="D3" t="str">
        <f t="shared" si="0"/>
        <v>insert into CCD_SPP_MMPA_PRE_OPTS (MMPA_PRE_ID, TGT_SPP_MMPA_ID, MMPA_PRE_OPT_NOTES) VALUES ((SELECT MMPA_PRE_ID FROM CCD_SPP_MMPA_PRE WHERE MMPA_PRE_NAME = 'IEA'), (SELECT TGT_SPP_MMPA_ID FROM CCD_TGT_SPP_MMPA WHERE TGT_SPP_MMPA_NAME = 'Blainville''s Beaked Whale - Western North Atlantic'), '');</v>
      </c>
    </row>
    <row r="4" spans="1:4" x14ac:dyDescent="0.25">
      <c r="A4" t="s">
        <v>1818</v>
      </c>
      <c r="B4" s="12" t="s">
        <v>857</v>
      </c>
      <c r="D4" t="str">
        <f t="shared" si="0"/>
        <v>insert into CCD_SPP_MMPA_PRE_OPTS (MMPA_PRE_ID, TGT_SPP_MMPA_ID, MMPA_PRE_OPT_NOTES) VALUES ((SELECT MMPA_PRE_ID FROM CCD_SPP_MMPA_PRE WHERE MMPA_PRE_NAME = 'IEA'), (SELECT TGT_SPP_MMPA_ID FROM CCD_TGT_SPP_MMPA WHERE TGT_SPP_MMPA_NAME = 'Bottlenose Dolphin - Hawaii'), '');</v>
      </c>
    </row>
    <row r="5" spans="1:4" x14ac:dyDescent="0.25">
      <c r="A5" t="s">
        <v>1818</v>
      </c>
      <c r="B5" s="12" t="s">
        <v>875</v>
      </c>
      <c r="D5" t="str">
        <f t="shared" si="0"/>
        <v>insert into CCD_SPP_MMPA_PRE_OPTS (MMPA_PRE_ID, TGT_SPP_MMPA_ID, MMPA_PRE_OPT_NOTES) VALUES ((SELECT MMPA_PRE_ID FROM CCD_SPP_MMPA_PRE WHERE MMPA_PRE_NAME = 'IEA'), (SELECT TGT_SPP_MMPA_ID FROM CCD_TGT_SPP_MMPA WHERE TGT_SPP_MMPA_NAME = 'Cuvier''s Beaked Whale - Western North Atlantic'), '');</v>
      </c>
    </row>
    <row r="6" spans="1:4" x14ac:dyDescent="0.25">
      <c r="A6" t="s">
        <v>1818</v>
      </c>
      <c r="B6" s="12" t="s">
        <v>879</v>
      </c>
      <c r="D6" t="str">
        <f t="shared" si="0"/>
        <v>insert into CCD_SPP_MMPA_PRE_OPTS (MMPA_PRE_ID, TGT_SPP_MMPA_ID, MMPA_PRE_OPT_NOTES) VALUES ((SELECT MMPA_PRE_ID FROM CCD_SPP_MMPA_PRE WHERE MMPA_PRE_NAME = 'IEA'), (SELECT TGT_SPP_MMPA_ID FROM CCD_TGT_SPP_MMPA WHERE TGT_SPP_MMPA_NAME = 'Dwarf Sperm Whale - Hawaii'), '');</v>
      </c>
    </row>
    <row r="7" spans="1:4" x14ac:dyDescent="0.25">
      <c r="A7" t="s">
        <v>1818</v>
      </c>
      <c r="B7" s="12" t="s">
        <v>882</v>
      </c>
      <c r="D7" t="str">
        <f t="shared" si="0"/>
        <v>insert into CCD_SPP_MMPA_PRE_OPTS (MMPA_PRE_ID, TGT_SPP_MMPA_ID, MMPA_PRE_OPT_NOTES) VALUES ((SELECT MMPA_PRE_ID FROM CCD_SPP_MMPA_PRE WHERE MMPA_PRE_NAME = 'IEA'), (SELECT TGT_SPP_MMPA_ID FROM CCD_TGT_SPP_MMPA WHERE TGT_SPP_MMPA_NAME = 'False Killer Whale - Hawaii'), '');</v>
      </c>
    </row>
    <row r="8" spans="1:4" x14ac:dyDescent="0.25">
      <c r="A8" t="s">
        <v>1818</v>
      </c>
      <c r="B8" s="12" t="s">
        <v>888</v>
      </c>
      <c r="D8" t="str">
        <f t="shared" si="0"/>
        <v>insert into CCD_SPP_MMPA_PRE_OPTS (MMPA_PRE_ID, TGT_SPP_MMPA_ID, MMPA_PRE_OPT_NOTES) VALUES ((SELECT MMPA_PRE_ID FROM CCD_SPP_MMPA_PRE WHERE MMPA_PRE_NAME = 'IEA'), (SELECT TGT_SPP_MMPA_ID FROM CCD_TGT_SPP_MMPA WHERE TGT_SPP_MMPA_NAME = 'Fraser''s Dolphin - Hawaii'), '');</v>
      </c>
    </row>
    <row r="9" spans="1:4" x14ac:dyDescent="0.25">
      <c r="A9" t="s">
        <v>1818</v>
      </c>
      <c r="B9" s="12" t="s">
        <v>932</v>
      </c>
      <c r="D9" t="str">
        <f t="shared" si="0"/>
        <v>insert into CCD_SPP_MMPA_PRE_OPTS (MMPA_PRE_ID, TGT_SPP_MMPA_ID, MMPA_PRE_OPT_NOTES) VALUES ((SELECT MMPA_PRE_ID FROM CCD_SPP_MMPA_PRE WHERE MMPA_PRE_NAME = 'IEA'), (SELECT TGT_SPP_MMPA_ID FROM CCD_TGT_SPP_MMPA WHERE TGT_SPP_MMPA_NAME = 'Long-Finned Pilot Whale - Western North Atlantic'), '');</v>
      </c>
    </row>
    <row r="10" spans="1:4" x14ac:dyDescent="0.25">
      <c r="A10" t="s">
        <v>1818</v>
      </c>
      <c r="B10" s="12" t="s">
        <v>934</v>
      </c>
      <c r="D10" t="str">
        <f t="shared" si="0"/>
        <v>insert into CCD_SPP_MMPA_PRE_OPTS (MMPA_PRE_ID, TGT_SPP_MMPA_ID, MMPA_PRE_OPT_NOTES) VALUES ((SELECT MMPA_PRE_ID FROM CCD_SPP_MMPA_PRE WHERE MMPA_PRE_NAME = 'IEA'), (SELECT TGT_SPP_MMPA_ID FROM CCD_TGT_SPP_MMPA WHERE TGT_SPP_MMPA_NAME = 'Melon-Headed Whale - Hawaii'), '');</v>
      </c>
    </row>
    <row r="11" spans="1:4" x14ac:dyDescent="0.25">
      <c r="A11" t="s">
        <v>1818</v>
      </c>
      <c r="B11" s="12" t="s">
        <v>951</v>
      </c>
      <c r="D11" t="str">
        <f t="shared" si="0"/>
        <v>insert into CCD_SPP_MMPA_PRE_OPTS (MMPA_PRE_ID, TGT_SPP_MMPA_ID, MMPA_PRE_OPT_NOTES) VALUES ((SELECT MMPA_PRE_ID FROM CCD_SPP_MMPA_PRE WHERE MMPA_PRE_NAME = 'IEA'), (SELECT TGT_SPP_MMPA_ID FROM CCD_TGT_SPP_MMPA WHERE TGT_SPP_MMPA_NAME = 'Pacific White-Sided Dolphin - North Pacific, formerly Central North Pacific'), '');</v>
      </c>
    </row>
    <row r="12" spans="1:4" x14ac:dyDescent="0.25">
      <c r="A12" t="s">
        <v>1818</v>
      </c>
      <c r="B12" s="12" t="s">
        <v>955</v>
      </c>
      <c r="D12" t="str">
        <f t="shared" si="0"/>
        <v>insert into CCD_SPP_MMPA_PRE_OPTS (MMPA_PRE_ID, TGT_SPP_MMPA_ID, MMPA_PRE_OPT_NOTES) VALUES ((SELECT MMPA_PRE_ID FROM CCD_SPP_MMPA_PRE WHERE MMPA_PRE_NAME = 'IEA'), (SELECT TGT_SPP_MMPA_ID FROM CCD_TGT_SPP_MMPA WHERE TGT_SPP_MMPA_NAME = 'Pygmy Killer Whale - Hawaii'), '');</v>
      </c>
    </row>
    <row r="13" spans="1:4" x14ac:dyDescent="0.25">
      <c r="A13" t="s">
        <v>1818</v>
      </c>
      <c r="B13" s="12" t="s">
        <v>959</v>
      </c>
      <c r="D13" t="str">
        <f t="shared" si="0"/>
        <v>insert into CCD_SPP_MMPA_PRE_OPTS (MMPA_PRE_ID, TGT_SPP_MMPA_ID, MMPA_PRE_OPT_NOTES) VALUES ((SELECT MMPA_PRE_ID FROM CCD_SPP_MMPA_PRE WHERE MMPA_PRE_NAME = 'IEA'), (SELECT TGT_SPP_MMPA_ID FROM CCD_TGT_SPP_MMPA WHERE TGT_SPP_MMPA_NAME = 'Pygmy Sperm Whale - Hawaii'), '');</v>
      </c>
    </row>
    <row r="14" spans="1:4" x14ac:dyDescent="0.25">
      <c r="A14" t="s">
        <v>1818</v>
      </c>
      <c r="B14" s="12" t="s">
        <v>965</v>
      </c>
      <c r="D14" t="str">
        <f t="shared" si="0"/>
        <v>insert into CCD_SPP_MMPA_PRE_OPTS (MMPA_PRE_ID, TGT_SPP_MMPA_ID, MMPA_PRE_OPT_NOTES) VALUES ((SELECT MMPA_PRE_ID FROM CCD_SPP_MMPA_PRE WHERE MMPA_PRE_NAME = 'IEA'), (SELECT TGT_SPP_MMPA_ID FROM CCD_TGT_SPP_MMPA WHERE TGT_SPP_MMPA_NAME = 'Risso''s Dolphin - Hawaii'), '');</v>
      </c>
    </row>
    <row r="15" spans="1:4" x14ac:dyDescent="0.25">
      <c r="A15" t="s">
        <v>1818</v>
      </c>
      <c r="B15" s="12" t="s">
        <v>978</v>
      </c>
      <c r="D15" t="str">
        <f t="shared" si="0"/>
        <v>insert into CCD_SPP_MMPA_PRE_OPTS (MMPA_PRE_ID, TGT_SPP_MMPA_ID, MMPA_PRE_OPT_NOTES) VALUES ((SELECT MMPA_PRE_ID FROM CCD_SPP_MMPA_PRE WHERE MMPA_PRE_NAME = 'IEA'), (SELECT TGT_SPP_MMPA_ID FROM CCD_TGT_SPP_MMPA WHERE TGT_SPP_MMPA_NAME = 'Short-Finned Pilot Whale - Western North Atlantic'), '');</v>
      </c>
    </row>
    <row r="16" spans="1:4" x14ac:dyDescent="0.25">
      <c r="A16" t="s">
        <v>1818</v>
      </c>
      <c r="B16" s="12" t="s">
        <v>981</v>
      </c>
      <c r="D16" t="str">
        <f t="shared" si="0"/>
        <v>insert into CCD_SPP_MMPA_PRE_OPTS (MMPA_PRE_ID, TGT_SPP_MMPA_ID, MMPA_PRE_OPT_NOTES) VALUES ((SELECT MMPA_PRE_ID FROM CCD_SPP_MMPA_PRE WHERE MMPA_PRE_NAME = 'IEA'), (SELECT TGT_SPP_MMPA_ID FROM CCD_TGT_SPP_MMPA WHERE TGT_SPP_MMPA_NAME = 'Sperm Whale - Hawaii'), '');</v>
      </c>
    </row>
    <row r="17" spans="1:4" x14ac:dyDescent="0.25">
      <c r="A17" t="s">
        <v>1818</v>
      </c>
      <c r="B17" s="12" t="s">
        <v>985</v>
      </c>
      <c r="D17" t="str">
        <f t="shared" si="0"/>
        <v>insert into CCD_SPP_MMPA_PRE_OPTS (MMPA_PRE_ID, TGT_SPP_MMPA_ID, MMPA_PRE_OPT_NOTES) VALUES ((SELECT MMPA_PRE_ID FROM CCD_SPP_MMPA_PRE WHERE MMPA_PRE_NAME = 'IEA'), (SELECT TGT_SPP_MMPA_ID FROM CCD_TGT_SPP_MMPA WHERE TGT_SPP_MMPA_NAME = 'Spinner Dolphin - Hawaii'), '');</v>
      </c>
    </row>
    <row r="18" spans="1:4" x14ac:dyDescent="0.25">
      <c r="A18" t="s">
        <v>1818</v>
      </c>
      <c r="B18" s="12" t="s">
        <v>991</v>
      </c>
      <c r="D18" t="str">
        <f t="shared" si="0"/>
        <v>insert into CCD_SPP_MMPA_PRE_OPTS (MMPA_PRE_ID, TGT_SPP_MMPA_ID, MMPA_PRE_OPT_NOTES) VALUES ((SELECT MMPA_PRE_ID FROM CCD_SPP_MMPA_PRE WHERE MMPA_PRE_NAME = 'IEA'), (SELECT TGT_SPP_MMPA_ID FROM CCD_TGT_SPP_MMPA WHERE TGT_SPP_MMPA_NAME = 'Striped Dolphin - Hawaii'), '');</v>
      </c>
    </row>
    <row r="19" spans="1:4" x14ac:dyDescent="0.25">
      <c r="A19" t="s">
        <v>1823</v>
      </c>
      <c r="B19" t="s">
        <v>914</v>
      </c>
      <c r="D19" t="str">
        <f t="shared" si="0"/>
        <v>insert into CCD_SPP_MMPA_PRE_OPTS (MMPA_PRE_ID, TGT_SPP_MMPA_ID, MMPA_PRE_OPT_NOTES) VALUES ((SELECT MMPA_PRE_ID FROM CCD_SPP_MMPA_PRE WHERE MMPA_PRE_NAME = 'HMSEAS'), (SELECT TGT_SPP_MMPA_ID FROM CCD_TGT_SPP_MMPA WHERE TGT_SPP_MMPA_NAME = 'Hawaiian Monk Seal - Hawaii'), '');</v>
      </c>
    </row>
    <row r="20" spans="1:4" x14ac:dyDescent="0.25">
      <c r="A20" t="s">
        <v>1776</v>
      </c>
      <c r="B20" t="s">
        <v>847</v>
      </c>
      <c r="D20" t="str">
        <f t="shared" si="0"/>
        <v>insert into CCD_SPP_MMPA_PRE_OPTS (MMPA_PRE_ID, TGT_SPP_MMPA_ID, MMPA_PRE_OPT_NOTES) VALUES ((SELECT MMPA_PRE_ID FROM CCD_SPP_MMPA_PRE WHERE MMPA_PRE_NAME = 'HICEAS'), (SELECT TGT_SPP_MMPA_ID FROM CCD_TGT_SPP_MMPA WHERE TGT_SPP_MMPA_NAME = 'Blainville''s Beaked Whale - Hawaii'), '');</v>
      </c>
    </row>
    <row r="21" spans="1:4" x14ac:dyDescent="0.25">
      <c r="A21" t="s">
        <v>1776</v>
      </c>
      <c r="B21" t="s">
        <v>851</v>
      </c>
      <c r="D21" t="str">
        <f t="shared" si="0"/>
        <v>insert into CCD_SPP_MMPA_PRE_OPTS (MMPA_PRE_ID, TGT_SPP_MMPA_ID, MMPA_PRE_OPT_NOTES) VALUES ((SELECT MMPA_PRE_ID FROM CCD_SPP_MMPA_PRE WHERE MMPA_PRE_NAME = 'HICEAS'), (SELECT TGT_SPP_MMPA_ID FROM CCD_TGT_SPP_MMPA WHERE TGT_SPP_MMPA_NAME = 'Blue whale - Western North Pacific, formerly Hawaii'), '');</v>
      </c>
    </row>
    <row r="22" spans="1:4" x14ac:dyDescent="0.25">
      <c r="A22" t="s">
        <v>1776</v>
      </c>
      <c r="B22" t="s">
        <v>857</v>
      </c>
      <c r="D22" t="str">
        <f t="shared" si="0"/>
        <v>insert into CCD_SPP_MMPA_PRE_OPTS (MMPA_PRE_ID, TGT_SPP_MMPA_ID, MMPA_PRE_OPT_NOTES) VALUES ((SELECT MMPA_PRE_ID FROM CCD_SPP_MMPA_PRE WHERE MMPA_PRE_NAME = 'HICEAS'), (SELECT TGT_SPP_MMPA_ID FROM CCD_TGT_SPP_MMPA WHERE TGT_SPP_MMPA_NAME = 'Bottlenose Dolphin - Hawaii'), '');</v>
      </c>
    </row>
    <row r="23" spans="1:4" x14ac:dyDescent="0.25">
      <c r="A23" t="s">
        <v>1776</v>
      </c>
      <c r="B23" t="s">
        <v>864</v>
      </c>
      <c r="D23" t="str">
        <f t="shared" si="0"/>
        <v>insert into CCD_SPP_MMPA_PRE_OPTS (MMPA_PRE_ID, TGT_SPP_MMPA_ID, MMPA_PRE_OPT_NOTES) VALUES ((SELECT MMPA_PRE_ID FROM CCD_SPP_MMPA_PRE WHERE MMPA_PRE_NAME = 'HICEAS'), (SELECT TGT_SPP_MMPA_ID FROM CCD_TGT_SPP_MMPA WHERE TGT_SPP_MMPA_NAME = 'Bryde''s Whale - Eastern Tropical Pacific'), '');</v>
      </c>
    </row>
    <row r="24" spans="1:4" x14ac:dyDescent="0.25">
      <c r="A24" t="s">
        <v>1776</v>
      </c>
      <c r="B24" t="s">
        <v>865</v>
      </c>
      <c r="D24" t="str">
        <f t="shared" si="0"/>
        <v>insert into CCD_SPP_MMPA_PRE_OPTS (MMPA_PRE_ID, TGT_SPP_MMPA_ID, MMPA_PRE_OPT_NOTES) VALUES ((SELECT MMPA_PRE_ID FROM CCD_SPP_MMPA_PRE WHERE MMPA_PRE_NAME = 'HICEAS'), (SELECT TGT_SPP_MMPA_ID FROM CCD_TGT_SPP_MMPA WHERE TGT_SPP_MMPA_NAME = 'Bryde''s Whale - Hawaii'), '');</v>
      </c>
    </row>
    <row r="25" spans="1:4" x14ac:dyDescent="0.25">
      <c r="A25" t="s">
        <v>1776</v>
      </c>
      <c r="B25" t="s">
        <v>873</v>
      </c>
      <c r="D25" t="str">
        <f t="shared" si="0"/>
        <v>insert into CCD_SPP_MMPA_PRE_OPTS (MMPA_PRE_ID, TGT_SPP_MMPA_ID, MMPA_PRE_OPT_NOTES) VALUES ((SELECT MMPA_PRE_ID FROM CCD_SPP_MMPA_PRE WHERE MMPA_PRE_NAME = 'HICEAS'), (SELECT TGT_SPP_MMPA_ID FROM CCD_TGT_SPP_MMPA WHERE TGT_SPP_MMPA_NAME = 'Cuvier''s Beaked Whale - Hawaii'), '');</v>
      </c>
    </row>
    <row r="26" spans="1:4" x14ac:dyDescent="0.25">
      <c r="A26" t="s">
        <v>1776</v>
      </c>
      <c r="B26" t="s">
        <v>879</v>
      </c>
      <c r="D26" t="str">
        <f t="shared" si="0"/>
        <v>insert into CCD_SPP_MMPA_PRE_OPTS (MMPA_PRE_ID, TGT_SPP_MMPA_ID, MMPA_PRE_OPT_NOTES) VALUES ((SELECT MMPA_PRE_ID FROM CCD_SPP_MMPA_PRE WHERE MMPA_PRE_NAME = 'HICEAS'), (SELECT TGT_SPP_MMPA_ID FROM CCD_TGT_SPP_MMPA WHERE TGT_SPP_MMPA_NAME = 'Dwarf Sperm Whale - Hawaii'), '');</v>
      </c>
    </row>
    <row r="27" spans="1:4" x14ac:dyDescent="0.25">
      <c r="A27" t="s">
        <v>1776</v>
      </c>
      <c r="B27" t="s">
        <v>882</v>
      </c>
      <c r="D27" t="str">
        <f t="shared" si="0"/>
        <v>insert into CCD_SPP_MMPA_PRE_OPTS (MMPA_PRE_ID, TGT_SPP_MMPA_ID, MMPA_PRE_OPT_NOTES) VALUES ((SELECT MMPA_PRE_ID FROM CCD_SPP_MMPA_PRE WHERE MMPA_PRE_NAME = 'HICEAS'), (SELECT TGT_SPP_MMPA_ID FROM CCD_TGT_SPP_MMPA WHERE TGT_SPP_MMPA_NAME = 'False Killer Whale - Hawaii'), '');</v>
      </c>
    </row>
    <row r="28" spans="1:4" x14ac:dyDescent="0.25">
      <c r="A28" t="s">
        <v>1776</v>
      </c>
      <c r="B28" t="s">
        <v>885</v>
      </c>
      <c r="D28" t="str">
        <f t="shared" si="0"/>
        <v>insert into CCD_SPP_MMPA_PRE_OPTS (MMPA_PRE_ID, TGT_SPP_MMPA_ID, MMPA_PRE_OPT_NOTES) VALUES ((SELECT MMPA_PRE_ID FROM CCD_SPP_MMPA_PRE WHERE MMPA_PRE_NAME = 'HICEAS'), (SELECT TGT_SPP_MMPA_ID FROM CCD_TGT_SPP_MMPA WHERE TGT_SPP_MMPA_NAME = 'Fin Whale - Hawaii'), '');</v>
      </c>
    </row>
    <row r="29" spans="1:4" x14ac:dyDescent="0.25">
      <c r="A29" t="s">
        <v>1776</v>
      </c>
      <c r="B29" t="s">
        <v>888</v>
      </c>
      <c r="D29" t="str">
        <f t="shared" si="0"/>
        <v>insert into CCD_SPP_MMPA_PRE_OPTS (MMPA_PRE_ID, TGT_SPP_MMPA_ID, MMPA_PRE_OPT_NOTES) VALUES ((SELECT MMPA_PRE_ID FROM CCD_SPP_MMPA_PRE WHERE MMPA_PRE_NAME = 'HICEAS'), (SELECT TGT_SPP_MMPA_ID FROM CCD_TGT_SPP_MMPA WHERE TGT_SPP_MMPA_NAME = 'Fraser''s Dolphin - Hawaii'), '');</v>
      </c>
    </row>
    <row r="30" spans="1:4" x14ac:dyDescent="0.25">
      <c r="A30" t="s">
        <v>1776</v>
      </c>
      <c r="B30" t="s">
        <v>916</v>
      </c>
      <c r="D30" t="str">
        <f t="shared" si="0"/>
        <v>insert into CCD_SPP_MMPA_PRE_OPTS (MMPA_PRE_ID, TGT_SPP_MMPA_ID, MMPA_PRE_OPT_NOTES) VALUES ((SELECT MMPA_PRE_ID FROM CCD_SPP_MMPA_PRE WHERE MMPA_PRE_NAME = 'HICEAS'), (SELECT TGT_SPP_MMPA_ID FROM CCD_TGT_SPP_MMPA WHERE TGT_SPP_MMPA_NAME = 'Humpback Whale - Central North Pacific'), '');</v>
      </c>
    </row>
    <row r="31" spans="1:4" x14ac:dyDescent="0.25">
      <c r="A31" t="s">
        <v>1776</v>
      </c>
      <c r="B31" t="s">
        <v>927</v>
      </c>
      <c r="D31" t="str">
        <f t="shared" si="0"/>
        <v>insert into CCD_SPP_MMPA_PRE_OPTS (MMPA_PRE_ID, TGT_SPP_MMPA_ID, MMPA_PRE_OPT_NOTES) VALUES ((SELECT MMPA_PRE_ID FROM CCD_SPP_MMPA_PRE WHERE MMPA_PRE_NAME = 'HICEAS'), (SELECT TGT_SPP_MMPA_ID FROM CCD_TGT_SPP_MMPA WHERE TGT_SPP_MMPA_NAME = 'Killer Whale - Hawaii'), '');</v>
      </c>
    </row>
    <row r="32" spans="1:4" x14ac:dyDescent="0.25">
      <c r="A32" t="s">
        <v>1776</v>
      </c>
      <c r="B32" t="s">
        <v>933</v>
      </c>
      <c r="D32" t="str">
        <f t="shared" si="0"/>
        <v>insert into CCD_SPP_MMPA_PRE_OPTS (MMPA_PRE_ID, TGT_SPP_MMPA_ID, MMPA_PRE_OPT_NOTES) VALUES ((SELECT MMPA_PRE_ID FROM CCD_SPP_MMPA_PRE WHERE MMPA_PRE_NAME = 'HICEAS'), (SELECT TGT_SPP_MMPA_ID FROM CCD_TGT_SPP_MMPA WHERE TGT_SPP_MMPA_NAME = 'Longman''s Beaked Whale - Hawaii'), '');</v>
      </c>
    </row>
    <row r="33" spans="1:4" x14ac:dyDescent="0.25">
      <c r="A33" t="s">
        <v>1776</v>
      </c>
      <c r="B33" t="s">
        <v>934</v>
      </c>
      <c r="D33" t="str">
        <f t="shared" si="0"/>
        <v>insert into CCD_SPP_MMPA_PRE_OPTS (MMPA_PRE_ID, TGT_SPP_MMPA_ID, MMPA_PRE_OPT_NOTES) VALUES ((SELECT MMPA_PRE_ID FROM CCD_SPP_MMPA_PRE WHERE MMPA_PRE_NAME = 'HICEAS'), (SELECT TGT_SPP_MMPA_ID FROM CCD_TGT_SPP_MMPA WHERE TGT_SPP_MMPA_NAME = 'Melon-Headed Whale - Hawaii'), '');</v>
      </c>
    </row>
    <row r="34" spans="1:4" x14ac:dyDescent="0.25">
      <c r="A34" t="s">
        <v>1776</v>
      </c>
      <c r="B34" t="s">
        <v>942</v>
      </c>
      <c r="D34" t="str">
        <f t="shared" ref="D34:D65" si="1">CONCATENATE("insert into CCD_SPP_MMPA_PRE_OPTS (", $A$1, ", ", $B$1, ", ", $C$1, ") VALUES ((SELECT MMPA_PRE_ID FROM CCD_SPP_MMPA_PRE WHERE MMPA_PRE_NAME = '", SUBSTITUTE(A34, "'", "''"), "'), (SELECT TGT_SPP_MMPA_ID FROM CCD_TGT_SPP_MMPA WHERE TGT_SPP_MMPA_NAME = '", SUBSTITUTE(B34, "'", "''"), "'), '",SUBSTITUTE(C34, "'", "''"), "');")</f>
        <v>insert into CCD_SPP_MMPA_PRE_OPTS (MMPA_PRE_ID, TGT_SPP_MMPA_ID, MMPA_PRE_OPT_NOTES) VALUES ((SELECT MMPA_PRE_ID FROM CCD_SPP_MMPA_PRE WHERE MMPA_PRE_NAME = 'HICEAS'), (SELECT TGT_SPP_MMPA_ID FROM CCD_TGT_SPP_MMPA WHERE TGT_SPP_MMPA_NAME = 'Minke Whale - Hawaii'), '');</v>
      </c>
    </row>
    <row r="35" spans="1:4" x14ac:dyDescent="0.25">
      <c r="A35" t="s">
        <v>1776</v>
      </c>
      <c r="B35" t="s">
        <v>952</v>
      </c>
      <c r="D35" t="str">
        <f t="shared" si="1"/>
        <v>insert into CCD_SPP_MMPA_PRE_OPTS (MMPA_PRE_ID, TGT_SPP_MMPA_ID, MMPA_PRE_OPT_NOTES) VALUES ((SELECT MMPA_PRE_ID FROM CCD_SPP_MMPA_PRE WHERE MMPA_PRE_NAME = 'HICEAS'), (SELECT TGT_SPP_MMPA_ID FROM CCD_TGT_SPP_MMPA WHERE TGT_SPP_MMPA_NAME = 'Pantropical Spotted Dolphin - Hawaii'), '');</v>
      </c>
    </row>
    <row r="36" spans="1:4" x14ac:dyDescent="0.25">
      <c r="A36" t="s">
        <v>1776</v>
      </c>
      <c r="B36" t="s">
        <v>955</v>
      </c>
      <c r="D36" t="str">
        <f t="shared" si="1"/>
        <v>insert into CCD_SPP_MMPA_PRE_OPTS (MMPA_PRE_ID, TGT_SPP_MMPA_ID, MMPA_PRE_OPT_NOTES) VALUES ((SELECT MMPA_PRE_ID FROM CCD_SPP_MMPA_PRE WHERE MMPA_PRE_NAME = 'HICEAS'), (SELECT TGT_SPP_MMPA_ID FROM CCD_TGT_SPP_MMPA WHERE TGT_SPP_MMPA_NAME = 'Pygmy Killer Whale - Hawaii'), '');</v>
      </c>
    </row>
    <row r="37" spans="1:4" x14ac:dyDescent="0.25">
      <c r="A37" t="s">
        <v>1776</v>
      </c>
      <c r="B37" t="s">
        <v>959</v>
      </c>
      <c r="D37" t="str">
        <f t="shared" si="1"/>
        <v>insert into CCD_SPP_MMPA_PRE_OPTS (MMPA_PRE_ID, TGT_SPP_MMPA_ID, MMPA_PRE_OPT_NOTES) VALUES ((SELECT MMPA_PRE_ID FROM CCD_SPP_MMPA_PRE WHERE MMPA_PRE_NAME = 'HICEAS'), (SELECT TGT_SPP_MMPA_ID FROM CCD_TGT_SPP_MMPA WHERE TGT_SPP_MMPA_NAME = 'Pygmy Sperm Whale - Hawaii'), '');</v>
      </c>
    </row>
    <row r="38" spans="1:4" x14ac:dyDescent="0.25">
      <c r="A38" t="s">
        <v>1776</v>
      </c>
      <c r="B38" t="s">
        <v>965</v>
      </c>
      <c r="D38" t="str">
        <f t="shared" si="1"/>
        <v>insert into CCD_SPP_MMPA_PRE_OPTS (MMPA_PRE_ID, TGT_SPP_MMPA_ID, MMPA_PRE_OPT_NOTES) VALUES ((SELECT MMPA_PRE_ID FROM CCD_SPP_MMPA_PRE WHERE MMPA_PRE_NAME = 'HICEAS'), (SELECT TGT_SPP_MMPA_ID FROM CCD_TGT_SPP_MMPA WHERE TGT_SPP_MMPA_NAME = 'Risso''s Dolphin - Hawaii'), '');</v>
      </c>
    </row>
    <row r="39" spans="1:4" x14ac:dyDescent="0.25">
      <c r="A39" t="s">
        <v>1776</v>
      </c>
      <c r="B39" t="s">
        <v>968</v>
      </c>
      <c r="D39" t="str">
        <f t="shared" si="1"/>
        <v>insert into CCD_SPP_MMPA_PRE_OPTS (MMPA_PRE_ID, TGT_SPP_MMPA_ID, MMPA_PRE_OPT_NOTES) VALUES ((SELECT MMPA_PRE_ID FROM CCD_SPP_MMPA_PRE WHERE MMPA_PRE_NAME = 'HICEAS'), (SELECT TGT_SPP_MMPA_ID FROM CCD_TGT_SPP_MMPA WHERE TGT_SPP_MMPA_NAME = 'Rough-Toothed Dolphin - Hawaii'), '');</v>
      </c>
    </row>
    <row r="40" spans="1:4" x14ac:dyDescent="0.25">
      <c r="A40" t="s">
        <v>1776</v>
      </c>
      <c r="B40" t="s">
        <v>971</v>
      </c>
      <c r="D40" t="str">
        <f t="shared" si="1"/>
        <v>insert into CCD_SPP_MMPA_PRE_OPTS (MMPA_PRE_ID, TGT_SPP_MMPA_ID, MMPA_PRE_OPT_NOTES) VALUES ((SELECT MMPA_PRE_ID FROM CCD_SPP_MMPA_PRE WHERE MMPA_PRE_NAME = 'HICEAS'), (SELECT TGT_SPP_MMPA_ID FROM CCD_TGT_SPP_MMPA WHERE TGT_SPP_MMPA_NAME = 'Sei Whale - Hawaii'), '');</v>
      </c>
    </row>
    <row r="41" spans="1:4" x14ac:dyDescent="0.25">
      <c r="A41" t="s">
        <v>1776</v>
      </c>
      <c r="B41" t="s">
        <v>976</v>
      </c>
      <c r="D41" t="str">
        <f t="shared" si="1"/>
        <v>insert into CCD_SPP_MMPA_PRE_OPTS (MMPA_PRE_ID, TGT_SPP_MMPA_ID, MMPA_PRE_OPT_NOTES) VALUES ((SELECT MMPA_PRE_ID FROM CCD_SPP_MMPA_PRE WHERE MMPA_PRE_NAME = 'HICEAS'), (SELECT TGT_SPP_MMPA_ID FROM CCD_TGT_SPP_MMPA WHERE TGT_SPP_MMPA_NAME = 'Short-Finned Pilot Whale - Hawaii'), '');</v>
      </c>
    </row>
    <row r="42" spans="1:4" x14ac:dyDescent="0.25">
      <c r="A42" t="s">
        <v>1776</v>
      </c>
      <c r="B42" t="s">
        <v>981</v>
      </c>
      <c r="D42" t="str">
        <f t="shared" si="1"/>
        <v>insert into CCD_SPP_MMPA_PRE_OPTS (MMPA_PRE_ID, TGT_SPP_MMPA_ID, MMPA_PRE_OPT_NOTES) VALUES ((SELECT MMPA_PRE_ID FROM CCD_SPP_MMPA_PRE WHERE MMPA_PRE_NAME = 'HICEAS'), (SELECT TGT_SPP_MMPA_ID FROM CCD_TGT_SPP_MMPA WHERE TGT_SPP_MMPA_NAME = 'Sperm Whale - Hawaii'), '');</v>
      </c>
    </row>
    <row r="43" spans="1:4" x14ac:dyDescent="0.25">
      <c r="A43" t="s">
        <v>1776</v>
      </c>
      <c r="B43" t="s">
        <v>985</v>
      </c>
      <c r="D43" t="str">
        <f t="shared" si="1"/>
        <v>insert into CCD_SPP_MMPA_PRE_OPTS (MMPA_PRE_ID, TGT_SPP_MMPA_ID, MMPA_PRE_OPT_NOTES) VALUES ((SELECT MMPA_PRE_ID FROM CCD_SPP_MMPA_PRE WHERE MMPA_PRE_NAME = 'HICEAS'), (SELECT TGT_SPP_MMPA_ID FROM CCD_TGT_SPP_MMPA WHERE TGT_SPP_MMPA_NAME = 'Spinner Dolphin - Hawaii'), '');</v>
      </c>
    </row>
    <row r="44" spans="1:4" x14ac:dyDescent="0.25">
      <c r="A44" t="s">
        <v>1776</v>
      </c>
      <c r="B44" t="s">
        <v>991</v>
      </c>
      <c r="D44" t="str">
        <f t="shared" si="1"/>
        <v>insert into CCD_SPP_MMPA_PRE_OPTS (MMPA_PRE_ID, TGT_SPP_MMPA_ID, MMPA_PRE_OPT_NOTES) VALUES ((SELECT MMPA_PRE_ID FROM CCD_SPP_MMPA_PRE WHERE MMPA_PRE_NAME = 'HICEAS'), (SELECT TGT_SPP_MMPA_ID FROM CCD_TGT_SPP_MMPA WHERE TGT_SPP_MMPA_NAME = 'Striped Dolphin - Hawaii'), '');</v>
      </c>
    </row>
    <row r="45" spans="1:4" x14ac:dyDescent="0.25">
      <c r="A45" t="s">
        <v>1847</v>
      </c>
      <c r="B45" t="s">
        <v>847</v>
      </c>
      <c r="D45" t="str">
        <f t="shared" si="1"/>
        <v>insert into CCD_SPP_MMPA_PRE_OPTS (MMPA_PRE_ID, TGT_SPP_MMPA_ID, MMPA_PRE_OPT_NOTES) VALUES ((SELECT MMPA_PRE_ID FROM CCD_SPP_MMPA_PRE WHERE MMPA_PRE_NAME = 'MACS'), (SELECT TGT_SPP_MMPA_ID FROM CCD_TGT_SPP_MMPA WHERE TGT_SPP_MMPA_NAME = 'Blainville''s Beaked Whale - Hawaii'), '');</v>
      </c>
    </row>
    <row r="46" spans="1:4" x14ac:dyDescent="0.25">
      <c r="A46" t="s">
        <v>1847</v>
      </c>
      <c r="B46" t="s">
        <v>851</v>
      </c>
      <c r="D46" t="str">
        <f t="shared" si="1"/>
        <v>insert into CCD_SPP_MMPA_PRE_OPTS (MMPA_PRE_ID, TGT_SPP_MMPA_ID, MMPA_PRE_OPT_NOTES) VALUES ((SELECT MMPA_PRE_ID FROM CCD_SPP_MMPA_PRE WHERE MMPA_PRE_NAME = 'MACS'), (SELECT TGT_SPP_MMPA_ID FROM CCD_TGT_SPP_MMPA WHERE TGT_SPP_MMPA_NAME = 'Blue whale - Western North Pacific, formerly Hawaii'), '');</v>
      </c>
    </row>
    <row r="47" spans="1:4" x14ac:dyDescent="0.25">
      <c r="A47" t="s">
        <v>1847</v>
      </c>
      <c r="B47" t="s">
        <v>857</v>
      </c>
      <c r="D47" t="str">
        <f t="shared" si="1"/>
        <v>insert into CCD_SPP_MMPA_PRE_OPTS (MMPA_PRE_ID, TGT_SPP_MMPA_ID, MMPA_PRE_OPT_NOTES) VALUES ((SELECT MMPA_PRE_ID FROM CCD_SPP_MMPA_PRE WHERE MMPA_PRE_NAME = 'MACS'), (SELECT TGT_SPP_MMPA_ID FROM CCD_TGT_SPP_MMPA WHERE TGT_SPP_MMPA_NAME = 'Bottlenose Dolphin - Hawaii'), '');</v>
      </c>
    </row>
    <row r="48" spans="1:4" x14ac:dyDescent="0.25">
      <c r="A48" t="s">
        <v>1847</v>
      </c>
      <c r="B48" t="s">
        <v>865</v>
      </c>
      <c r="D48" t="str">
        <f t="shared" si="1"/>
        <v>insert into CCD_SPP_MMPA_PRE_OPTS (MMPA_PRE_ID, TGT_SPP_MMPA_ID, MMPA_PRE_OPT_NOTES) VALUES ((SELECT MMPA_PRE_ID FROM CCD_SPP_MMPA_PRE WHERE MMPA_PRE_NAME = 'MACS'), (SELECT TGT_SPP_MMPA_ID FROM CCD_TGT_SPP_MMPA WHERE TGT_SPP_MMPA_NAME = 'Bryde''s Whale - Hawaii'), '');</v>
      </c>
    </row>
    <row r="49" spans="1:4" x14ac:dyDescent="0.25">
      <c r="A49" t="s">
        <v>1847</v>
      </c>
      <c r="B49" t="s">
        <v>873</v>
      </c>
      <c r="D49" t="str">
        <f t="shared" si="1"/>
        <v>insert into CCD_SPP_MMPA_PRE_OPTS (MMPA_PRE_ID, TGT_SPP_MMPA_ID, MMPA_PRE_OPT_NOTES) VALUES ((SELECT MMPA_PRE_ID FROM CCD_SPP_MMPA_PRE WHERE MMPA_PRE_NAME = 'MACS'), (SELECT TGT_SPP_MMPA_ID FROM CCD_TGT_SPP_MMPA WHERE TGT_SPP_MMPA_NAME = 'Cuvier''s Beaked Whale - Hawaii'), '');</v>
      </c>
    </row>
    <row r="50" spans="1:4" x14ac:dyDescent="0.25">
      <c r="A50" t="s">
        <v>1847</v>
      </c>
      <c r="B50" t="s">
        <v>879</v>
      </c>
      <c r="D50" t="str">
        <f t="shared" si="1"/>
        <v>insert into CCD_SPP_MMPA_PRE_OPTS (MMPA_PRE_ID, TGT_SPP_MMPA_ID, MMPA_PRE_OPT_NOTES) VALUES ((SELECT MMPA_PRE_ID FROM CCD_SPP_MMPA_PRE WHERE MMPA_PRE_NAME = 'MACS'), (SELECT TGT_SPP_MMPA_ID FROM CCD_TGT_SPP_MMPA WHERE TGT_SPP_MMPA_NAME = 'Dwarf Sperm Whale - Hawaii'), '');</v>
      </c>
    </row>
    <row r="51" spans="1:4" x14ac:dyDescent="0.25">
      <c r="A51" t="s">
        <v>1847</v>
      </c>
      <c r="B51" t="s">
        <v>882</v>
      </c>
      <c r="D51" t="str">
        <f t="shared" si="1"/>
        <v>insert into CCD_SPP_MMPA_PRE_OPTS (MMPA_PRE_ID, TGT_SPP_MMPA_ID, MMPA_PRE_OPT_NOTES) VALUES ((SELECT MMPA_PRE_ID FROM CCD_SPP_MMPA_PRE WHERE MMPA_PRE_NAME = 'MACS'), (SELECT TGT_SPP_MMPA_ID FROM CCD_TGT_SPP_MMPA WHERE TGT_SPP_MMPA_NAME = 'False Killer Whale - Hawaii'), '');</v>
      </c>
    </row>
    <row r="52" spans="1:4" x14ac:dyDescent="0.25">
      <c r="A52" t="s">
        <v>1847</v>
      </c>
      <c r="B52" t="s">
        <v>885</v>
      </c>
      <c r="D52" t="str">
        <f t="shared" si="1"/>
        <v>insert into CCD_SPP_MMPA_PRE_OPTS (MMPA_PRE_ID, TGT_SPP_MMPA_ID, MMPA_PRE_OPT_NOTES) VALUES ((SELECT MMPA_PRE_ID FROM CCD_SPP_MMPA_PRE WHERE MMPA_PRE_NAME = 'MACS'), (SELECT TGT_SPP_MMPA_ID FROM CCD_TGT_SPP_MMPA WHERE TGT_SPP_MMPA_NAME = 'Fin Whale - Hawaii'), '');</v>
      </c>
    </row>
    <row r="53" spans="1:4" x14ac:dyDescent="0.25">
      <c r="A53" t="s">
        <v>1847</v>
      </c>
      <c r="B53" t="s">
        <v>888</v>
      </c>
      <c r="D53" t="str">
        <f t="shared" si="1"/>
        <v>insert into CCD_SPP_MMPA_PRE_OPTS (MMPA_PRE_ID, TGT_SPP_MMPA_ID, MMPA_PRE_OPT_NOTES) VALUES ((SELECT MMPA_PRE_ID FROM CCD_SPP_MMPA_PRE WHERE MMPA_PRE_NAME = 'MACS'), (SELECT TGT_SPP_MMPA_ID FROM CCD_TGT_SPP_MMPA WHERE TGT_SPP_MMPA_NAME = 'Fraser''s Dolphin - Hawaii'), '');</v>
      </c>
    </row>
    <row r="54" spans="1:4" x14ac:dyDescent="0.25">
      <c r="A54" t="s">
        <v>1847</v>
      </c>
      <c r="B54" t="s">
        <v>916</v>
      </c>
      <c r="D54" t="str">
        <f t="shared" si="1"/>
        <v>insert into CCD_SPP_MMPA_PRE_OPTS (MMPA_PRE_ID, TGT_SPP_MMPA_ID, MMPA_PRE_OPT_NOTES) VALUES ((SELECT MMPA_PRE_ID FROM CCD_SPP_MMPA_PRE WHERE MMPA_PRE_NAME = 'MACS'), (SELECT TGT_SPP_MMPA_ID FROM CCD_TGT_SPP_MMPA WHERE TGT_SPP_MMPA_NAME = 'Humpback Whale - Central North Pacific'), '');</v>
      </c>
    </row>
    <row r="55" spans="1:4" x14ac:dyDescent="0.25">
      <c r="A55" t="s">
        <v>1847</v>
      </c>
      <c r="B55" t="s">
        <v>927</v>
      </c>
      <c r="D55" t="str">
        <f t="shared" si="1"/>
        <v>insert into CCD_SPP_MMPA_PRE_OPTS (MMPA_PRE_ID, TGT_SPP_MMPA_ID, MMPA_PRE_OPT_NOTES) VALUES ((SELECT MMPA_PRE_ID FROM CCD_SPP_MMPA_PRE WHERE MMPA_PRE_NAME = 'MACS'), (SELECT TGT_SPP_MMPA_ID FROM CCD_TGT_SPP_MMPA WHERE TGT_SPP_MMPA_NAME = 'Killer Whale - Hawaii'), '');</v>
      </c>
    </row>
    <row r="56" spans="1:4" x14ac:dyDescent="0.25">
      <c r="A56" t="s">
        <v>1847</v>
      </c>
      <c r="B56" t="s">
        <v>933</v>
      </c>
      <c r="D56" t="str">
        <f t="shared" si="1"/>
        <v>insert into CCD_SPP_MMPA_PRE_OPTS (MMPA_PRE_ID, TGT_SPP_MMPA_ID, MMPA_PRE_OPT_NOTES) VALUES ((SELECT MMPA_PRE_ID FROM CCD_SPP_MMPA_PRE WHERE MMPA_PRE_NAME = 'MACS'), (SELECT TGT_SPP_MMPA_ID FROM CCD_TGT_SPP_MMPA WHERE TGT_SPP_MMPA_NAME = 'Longman''s Beaked Whale - Hawaii'), '');</v>
      </c>
    </row>
    <row r="57" spans="1:4" x14ac:dyDescent="0.25">
      <c r="A57" t="s">
        <v>1847</v>
      </c>
      <c r="B57" t="s">
        <v>934</v>
      </c>
      <c r="D57" t="str">
        <f t="shared" si="1"/>
        <v>insert into CCD_SPP_MMPA_PRE_OPTS (MMPA_PRE_ID, TGT_SPP_MMPA_ID, MMPA_PRE_OPT_NOTES) VALUES ((SELECT MMPA_PRE_ID FROM CCD_SPP_MMPA_PRE WHERE MMPA_PRE_NAME = 'MACS'), (SELECT TGT_SPP_MMPA_ID FROM CCD_TGT_SPP_MMPA WHERE TGT_SPP_MMPA_NAME = 'Melon-Headed Whale - Hawaii'), '');</v>
      </c>
    </row>
    <row r="58" spans="1:4" x14ac:dyDescent="0.25">
      <c r="A58" t="s">
        <v>1847</v>
      </c>
      <c r="B58" t="s">
        <v>942</v>
      </c>
      <c r="D58" t="str">
        <f t="shared" si="1"/>
        <v>insert into CCD_SPP_MMPA_PRE_OPTS (MMPA_PRE_ID, TGT_SPP_MMPA_ID, MMPA_PRE_OPT_NOTES) VALUES ((SELECT MMPA_PRE_ID FROM CCD_SPP_MMPA_PRE WHERE MMPA_PRE_NAME = 'MACS'), (SELECT TGT_SPP_MMPA_ID FROM CCD_TGT_SPP_MMPA WHERE TGT_SPP_MMPA_NAME = 'Minke Whale - Hawaii'), '');</v>
      </c>
    </row>
    <row r="59" spans="1:4" x14ac:dyDescent="0.25">
      <c r="A59" t="s">
        <v>1847</v>
      </c>
      <c r="B59" t="s">
        <v>952</v>
      </c>
      <c r="D59" t="str">
        <f t="shared" si="1"/>
        <v>insert into CCD_SPP_MMPA_PRE_OPTS (MMPA_PRE_ID, TGT_SPP_MMPA_ID, MMPA_PRE_OPT_NOTES) VALUES ((SELECT MMPA_PRE_ID FROM CCD_SPP_MMPA_PRE WHERE MMPA_PRE_NAME = 'MACS'), (SELECT TGT_SPP_MMPA_ID FROM CCD_TGT_SPP_MMPA WHERE TGT_SPP_MMPA_NAME = 'Pantropical Spotted Dolphin - Hawaii'), '');</v>
      </c>
    </row>
    <row r="60" spans="1:4" x14ac:dyDescent="0.25">
      <c r="A60" t="s">
        <v>1847</v>
      </c>
      <c r="B60" t="s">
        <v>955</v>
      </c>
      <c r="D60" t="str">
        <f t="shared" si="1"/>
        <v>insert into CCD_SPP_MMPA_PRE_OPTS (MMPA_PRE_ID, TGT_SPP_MMPA_ID, MMPA_PRE_OPT_NOTES) VALUES ((SELECT MMPA_PRE_ID FROM CCD_SPP_MMPA_PRE WHERE MMPA_PRE_NAME = 'MACS'), (SELECT TGT_SPP_MMPA_ID FROM CCD_TGT_SPP_MMPA WHERE TGT_SPP_MMPA_NAME = 'Pygmy Killer Whale - Hawaii'), '');</v>
      </c>
    </row>
    <row r="61" spans="1:4" x14ac:dyDescent="0.25">
      <c r="A61" t="s">
        <v>1847</v>
      </c>
      <c r="B61" t="s">
        <v>959</v>
      </c>
      <c r="D61" t="str">
        <f t="shared" si="1"/>
        <v>insert into CCD_SPP_MMPA_PRE_OPTS (MMPA_PRE_ID, TGT_SPP_MMPA_ID, MMPA_PRE_OPT_NOTES) VALUES ((SELECT MMPA_PRE_ID FROM CCD_SPP_MMPA_PRE WHERE MMPA_PRE_NAME = 'MACS'), (SELECT TGT_SPP_MMPA_ID FROM CCD_TGT_SPP_MMPA WHERE TGT_SPP_MMPA_NAME = 'Pygmy Sperm Whale - Hawaii'), '');</v>
      </c>
    </row>
    <row r="62" spans="1:4" x14ac:dyDescent="0.25">
      <c r="A62" t="s">
        <v>1847</v>
      </c>
      <c r="B62" t="s">
        <v>965</v>
      </c>
      <c r="D62" t="str">
        <f t="shared" si="1"/>
        <v>insert into CCD_SPP_MMPA_PRE_OPTS (MMPA_PRE_ID, TGT_SPP_MMPA_ID, MMPA_PRE_OPT_NOTES) VALUES ((SELECT MMPA_PRE_ID FROM CCD_SPP_MMPA_PRE WHERE MMPA_PRE_NAME = 'MACS'), (SELECT TGT_SPP_MMPA_ID FROM CCD_TGT_SPP_MMPA WHERE TGT_SPP_MMPA_NAME = 'Risso''s Dolphin - Hawaii'), '');</v>
      </c>
    </row>
    <row r="63" spans="1:4" x14ac:dyDescent="0.25">
      <c r="A63" t="s">
        <v>1847</v>
      </c>
      <c r="B63" t="s">
        <v>968</v>
      </c>
      <c r="D63" t="str">
        <f t="shared" si="1"/>
        <v>insert into CCD_SPP_MMPA_PRE_OPTS (MMPA_PRE_ID, TGT_SPP_MMPA_ID, MMPA_PRE_OPT_NOTES) VALUES ((SELECT MMPA_PRE_ID FROM CCD_SPP_MMPA_PRE WHERE MMPA_PRE_NAME = 'MACS'), (SELECT TGT_SPP_MMPA_ID FROM CCD_TGT_SPP_MMPA WHERE TGT_SPP_MMPA_NAME = 'Rough-Toothed Dolphin - Hawaii'), '');</v>
      </c>
    </row>
    <row r="64" spans="1:4" x14ac:dyDescent="0.25">
      <c r="A64" t="s">
        <v>1847</v>
      </c>
      <c r="B64" t="s">
        <v>971</v>
      </c>
      <c r="D64" t="str">
        <f t="shared" si="1"/>
        <v>insert into CCD_SPP_MMPA_PRE_OPTS (MMPA_PRE_ID, TGT_SPP_MMPA_ID, MMPA_PRE_OPT_NOTES) VALUES ((SELECT MMPA_PRE_ID FROM CCD_SPP_MMPA_PRE WHERE MMPA_PRE_NAME = 'MACS'), (SELECT TGT_SPP_MMPA_ID FROM CCD_TGT_SPP_MMPA WHERE TGT_SPP_MMPA_NAME = 'Sei Whale - Hawaii'), '');</v>
      </c>
    </row>
    <row r="65" spans="1:4" x14ac:dyDescent="0.25">
      <c r="A65" t="s">
        <v>1847</v>
      </c>
      <c r="B65" t="s">
        <v>976</v>
      </c>
      <c r="D65" t="str">
        <f t="shared" si="1"/>
        <v>insert into CCD_SPP_MMPA_PRE_OPTS (MMPA_PRE_ID, TGT_SPP_MMPA_ID, MMPA_PRE_OPT_NOTES) VALUES ((SELECT MMPA_PRE_ID FROM CCD_SPP_MMPA_PRE WHERE MMPA_PRE_NAME = 'MACS'), (SELECT TGT_SPP_MMPA_ID FROM CCD_TGT_SPP_MMPA WHERE TGT_SPP_MMPA_NAME = 'Short-Finned Pilot Whale - Hawaii'), '');</v>
      </c>
    </row>
    <row r="66" spans="1:4" x14ac:dyDescent="0.25">
      <c r="A66" t="s">
        <v>1847</v>
      </c>
      <c r="B66" t="s">
        <v>981</v>
      </c>
      <c r="D66" t="str">
        <f t="shared" ref="D66:D68" si="2">CONCATENATE("insert into CCD_SPP_MMPA_PRE_OPTS (", $A$1, ", ", $B$1, ", ", $C$1, ") VALUES ((SELECT MMPA_PRE_ID FROM CCD_SPP_MMPA_PRE WHERE MMPA_PRE_NAME = '", SUBSTITUTE(A66, "'", "''"), "'), (SELECT TGT_SPP_MMPA_ID FROM CCD_TGT_SPP_MMPA WHERE TGT_SPP_MMPA_NAME = '", SUBSTITUTE(B66, "'", "''"), "'), '",SUBSTITUTE(C66, "'", "''"), "');")</f>
        <v>insert into CCD_SPP_MMPA_PRE_OPTS (MMPA_PRE_ID, TGT_SPP_MMPA_ID, MMPA_PRE_OPT_NOTES) VALUES ((SELECT MMPA_PRE_ID FROM CCD_SPP_MMPA_PRE WHERE MMPA_PRE_NAME = 'MACS'), (SELECT TGT_SPP_MMPA_ID FROM CCD_TGT_SPP_MMPA WHERE TGT_SPP_MMPA_NAME = 'Sperm Whale - Hawaii'), '');</v>
      </c>
    </row>
    <row r="67" spans="1:4" x14ac:dyDescent="0.25">
      <c r="A67" t="s">
        <v>1847</v>
      </c>
      <c r="B67" t="s">
        <v>985</v>
      </c>
      <c r="D67" t="str">
        <f t="shared" si="2"/>
        <v>insert into CCD_SPP_MMPA_PRE_OPTS (MMPA_PRE_ID, TGT_SPP_MMPA_ID, MMPA_PRE_OPT_NOTES) VALUES ((SELECT MMPA_PRE_ID FROM CCD_SPP_MMPA_PRE WHERE MMPA_PRE_NAME = 'MACS'), (SELECT TGT_SPP_MMPA_ID FROM CCD_TGT_SPP_MMPA WHERE TGT_SPP_MMPA_NAME = 'Spinner Dolphin - Hawaii'), '');</v>
      </c>
    </row>
    <row r="68" spans="1:4" x14ac:dyDescent="0.25">
      <c r="A68" t="s">
        <v>1847</v>
      </c>
      <c r="B68" t="s">
        <v>991</v>
      </c>
      <c r="D68" t="str">
        <f t="shared" si="2"/>
        <v>insert into CCD_SPP_MMPA_PRE_OPTS (MMPA_PRE_ID, TGT_SPP_MMPA_ID, MMPA_PRE_OPT_NOTES) VALUES ((SELECT MMPA_PRE_ID FROM CCD_SPP_MMPA_PRE WHERE MMPA_PRE_NAME = 'MACS'), (SELECT TGT_SPP_MMPA_ID FROM CCD_TGT_SPP_MMPA WHERE TGT_SPP_MMPA_NAME = 'Striped Dolphin - Hawaii'), '');</v>
      </c>
    </row>
  </sheetData>
  <pageMargins left="0.7" right="0.7" top="0.75" bottom="0.75" header="0.3" footer="0.3"/>
  <pageSetup orientation="portrait" horizontalDpi="1200" verticalDpi="1200"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activeCell="C2" sqref="C2:C4"/>
    </sheetView>
  </sheetViews>
  <sheetFormatPr defaultRowHeight="15" x14ac:dyDescent="0.25"/>
  <cols>
    <col min="1" max="1" width="24.140625" customWidth="1"/>
    <col min="2" max="2" width="48.7109375" bestFit="1" customWidth="1"/>
  </cols>
  <sheetData>
    <row r="1" spans="1:3" x14ac:dyDescent="0.25">
      <c r="A1" t="s">
        <v>1825</v>
      </c>
      <c r="B1" t="s">
        <v>1826</v>
      </c>
      <c r="C1" t="s">
        <v>1714</v>
      </c>
    </row>
    <row r="2" spans="1:3" x14ac:dyDescent="0.25">
      <c r="A2" t="s">
        <v>1823</v>
      </c>
      <c r="B2" t="s">
        <v>1824</v>
      </c>
      <c r="C2" t="str">
        <f>CONCATENATE("insert into CCD_SPP_ESA_PRE (", $A$1, ", ", $B$1, ") VALUES ('",SUBSTITUTE(A2, "'", "''"), "', '", SUBSTITUTE(B2, "'", "''"), "');")</f>
        <v>insert into CCD_SPP_ESA_PRE (ESA_PRE_NAME, ESA_PRE_DESC) VALUES ('HMSEAS', 'Hawaiian Monk Seal Enhancement and Survey Cruise');</v>
      </c>
    </row>
    <row r="3" spans="1:3" x14ac:dyDescent="0.25">
      <c r="A3" t="s">
        <v>1831</v>
      </c>
      <c r="B3" t="s">
        <v>1830</v>
      </c>
      <c r="C3" t="str">
        <f t="shared" ref="C3:C14" si="0">CONCATENATE("insert into CCD_SPP_ESA_PRE (", $A$1, ", ", $B$1, ") VALUES ('",SUBSTITUTE(A3, "'", "''"), "', '", SUBSTITUTE(B3, "'", "''"), "');")</f>
        <v>insert into CCD_SPP_ESA_PRE (ESA_PRE_NAME, ESA_PRE_DESC) VALUES ('Marine Turtles', 'Marine Turtle Population Assessment Survey');</v>
      </c>
    </row>
    <row r="4" spans="1:3" x14ac:dyDescent="0.25">
      <c r="A4" t="s">
        <v>1776</v>
      </c>
      <c r="B4" t="s">
        <v>1846</v>
      </c>
      <c r="C4" t="str">
        <f t="shared" si="0"/>
        <v>insert into CCD_SPP_ESA_PRE (ESA_PRE_NAME, ESA_PRE_DESC) VALUES ('HICEAS', 'PIFSC - Hawaiian Islands Cetacean and Ecosystem Assessment Survey');</v>
      </c>
    </row>
    <row r="5" spans="1:3" x14ac:dyDescent="0.25">
      <c r="C5" t="str">
        <f t="shared" si="0"/>
        <v>insert into CCD_SPP_ESA_PRE (ESA_PRE_NAME, ESA_PRE_DESC) VALUES ('', '');</v>
      </c>
    </row>
    <row r="6" spans="1:3" x14ac:dyDescent="0.25">
      <c r="C6" t="str">
        <f t="shared" si="0"/>
        <v>insert into CCD_SPP_ESA_PRE (ESA_PRE_NAME, ESA_PRE_DESC) VALUES ('', '');</v>
      </c>
    </row>
    <row r="7" spans="1:3" x14ac:dyDescent="0.25">
      <c r="C7" t="str">
        <f t="shared" si="0"/>
        <v>insert into CCD_SPP_ESA_PRE (ESA_PRE_NAME, ESA_PRE_DESC) VALUES ('', '');</v>
      </c>
    </row>
    <row r="8" spans="1:3" x14ac:dyDescent="0.25">
      <c r="C8" t="str">
        <f t="shared" si="0"/>
        <v>insert into CCD_SPP_ESA_PRE (ESA_PRE_NAME, ESA_PRE_DESC) VALUES ('', '');</v>
      </c>
    </row>
    <row r="9" spans="1:3" x14ac:dyDescent="0.25">
      <c r="C9" t="str">
        <f t="shared" si="0"/>
        <v>insert into CCD_SPP_ESA_PRE (ESA_PRE_NAME, ESA_PRE_DESC) VALUES ('', '');</v>
      </c>
    </row>
    <row r="10" spans="1:3" x14ac:dyDescent="0.25">
      <c r="C10" t="str">
        <f t="shared" si="0"/>
        <v>insert into CCD_SPP_ESA_PRE (ESA_PRE_NAME, ESA_PRE_DESC) VALUES ('', '');</v>
      </c>
    </row>
    <row r="11" spans="1:3" x14ac:dyDescent="0.25">
      <c r="C11" t="str">
        <f t="shared" si="0"/>
        <v>insert into CCD_SPP_ESA_PRE (ESA_PRE_NAME, ESA_PRE_DESC) VALUES ('', '');</v>
      </c>
    </row>
    <row r="12" spans="1:3" x14ac:dyDescent="0.25">
      <c r="C12" t="str">
        <f t="shared" si="0"/>
        <v>insert into CCD_SPP_ESA_PRE (ESA_PRE_NAME, ESA_PRE_DESC) VALUES ('', '');</v>
      </c>
    </row>
    <row r="13" spans="1:3" x14ac:dyDescent="0.25">
      <c r="C13" t="str">
        <f t="shared" si="0"/>
        <v>insert into CCD_SPP_ESA_PRE (ESA_PRE_NAME, ESA_PRE_DESC) VALUES ('', '');</v>
      </c>
    </row>
    <row r="14" spans="1:3" x14ac:dyDescent="0.25">
      <c r="C14" t="str">
        <f t="shared" si="0"/>
        <v>insert into CCD_SPP_ESA_PRE (ESA_PRE_NAME, ESA_PRE_DESC) VALUES ('', '');</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D2" sqref="D2:D9"/>
    </sheetView>
  </sheetViews>
  <sheetFormatPr defaultRowHeight="15" x14ac:dyDescent="0.25"/>
  <cols>
    <col min="1" max="1" width="14" bestFit="1" customWidth="1"/>
    <col min="2" max="2" width="78.42578125" bestFit="1" customWidth="1"/>
    <col min="3" max="3" width="20.28515625" bestFit="1" customWidth="1"/>
  </cols>
  <sheetData>
    <row r="1" spans="1:4" x14ac:dyDescent="0.25">
      <c r="A1" t="s">
        <v>1827</v>
      </c>
      <c r="B1" t="s">
        <v>1828</v>
      </c>
      <c r="C1" t="s">
        <v>1829</v>
      </c>
      <c r="D1" t="s">
        <v>1714</v>
      </c>
    </row>
    <row r="2" spans="1:4" x14ac:dyDescent="0.25">
      <c r="A2" t="s">
        <v>1823</v>
      </c>
      <c r="B2" t="s">
        <v>465</v>
      </c>
      <c r="D2" t="str">
        <f t="shared" ref="D2:D9" si="0">CONCATENATE("insert into CCD_SPP_ESA_PRE_OPTS (", $A$1, ", ", $B$1, ", ", $C$1, ") VALUES ((SELECT ESA_PRE_ID FROM CCD_SPP_ESA_PRE WHERE ESA_PRE_NAME = '", SUBSTITUTE(A2, "'", "''"), "'), (SELECT TGT_SPP_ESA_ID FROM CCD_TGT_SPP_ESA WHERE TGT_SPP_ESA_NAME = '", SUBSTITUTE(B2, "'", "''"), "'), '",SUBSTITUTE(C2, "'", "''"), "');")</f>
        <v>insert into CCD_SPP_ESA_PRE_OPTS (ESA_PRE_ID, TGT_SPP_ESA_ID, ESA_PRE_OPT_NOTES) VALUES ((SELECT ESA_PRE_ID FROM CCD_SPP_ESA_PRE WHERE ESA_PRE_NAME = 'HMSEAS'), (SELECT TGT_SPP_ESA_ID FROM CCD_TGT_SPP_ESA WHERE TGT_SPP_ESA_NAME = 'Hawaiian Monk Seal'), '');</v>
      </c>
    </row>
    <row r="3" spans="1:4" x14ac:dyDescent="0.25">
      <c r="A3" t="s">
        <v>1831</v>
      </c>
      <c r="B3" t="s">
        <v>1832</v>
      </c>
      <c r="D3" t="str">
        <f t="shared" si="0"/>
        <v>insert into CCD_SPP_ESA_PRE_OPTS (ESA_PRE_ID, TGT_SPP_ESA_ID, ESA_PRE_OPT_NOTES) VALUES ((SELECT ESA_PRE_ID FROM CCD_SPP_ESA_PRE WHERE ESA_PRE_NAME = 'Marine Turtles'), (SELECT TGT_SPP_ESA_ID FROM CCD_TGT_SPP_ESA WHERE TGT_SPP_ESA_NAME = 'green turtle - all other areas except Florida &amp; Mexico''s Pacific coast breeding colonies'), '');</v>
      </c>
    </row>
    <row r="4" spans="1:4" x14ac:dyDescent="0.25">
      <c r="A4" t="s">
        <v>1831</v>
      </c>
      <c r="B4" t="s">
        <v>466</v>
      </c>
      <c r="D4" t="str">
        <f t="shared" si="0"/>
        <v>insert into CCD_SPP_ESA_PRE_OPTS (ESA_PRE_ID, TGT_SPP_ESA_ID, ESA_PRE_OPT_NOTES) VALUES ((SELECT ESA_PRE_ID FROM CCD_SPP_ESA_PRE WHERE ESA_PRE_NAME = 'Marine Turtles'), (SELECT TGT_SPP_ESA_ID FROM CCD_TGT_SPP_ESA WHERE TGT_SPP_ESA_NAME = 'hawksbill turtle'), '');</v>
      </c>
    </row>
    <row r="5" spans="1:4" x14ac:dyDescent="0.25">
      <c r="A5" t="s">
        <v>1776</v>
      </c>
      <c r="B5" t="s">
        <v>437</v>
      </c>
      <c r="D5" t="str">
        <f t="shared" si="0"/>
        <v>insert into CCD_SPP_ESA_PRE_OPTS (ESA_PRE_ID, TGT_SPP_ESA_ID, ESA_PRE_OPT_NOTES) VALUES ((SELECT ESA_PRE_ID FROM CCD_SPP_ESA_PRE WHERE ESA_PRE_NAME = 'HICEAS'), (SELECT TGT_SPP_ESA_ID FROM CCD_TGT_SPP_ESA WHERE TGT_SPP_ESA_NAME = 'Blue whale'), '');</v>
      </c>
    </row>
    <row r="6" spans="1:4" x14ac:dyDescent="0.25">
      <c r="A6" t="s">
        <v>1776</v>
      </c>
      <c r="B6" t="s">
        <v>457</v>
      </c>
      <c r="D6" t="str">
        <f t="shared" si="0"/>
        <v>insert into CCD_SPP_ESA_PRE_OPTS (ESA_PRE_ID, TGT_SPP_ESA_ID, ESA_PRE_OPT_NOTES) VALUES ((SELECT ESA_PRE_ID FROM CCD_SPP_ESA_PRE WHERE ESA_PRE_NAME = 'HICEAS'), (SELECT TGT_SPP_ESA_ID FROM CCD_TGT_SPP_ESA WHERE TGT_SPP_ESA_NAME = 'Fin Whale'), '');</v>
      </c>
    </row>
    <row r="7" spans="1:4" x14ac:dyDescent="0.25">
      <c r="A7" t="s">
        <v>1776</v>
      </c>
      <c r="B7" t="s">
        <v>467</v>
      </c>
      <c r="D7" t="str">
        <f t="shared" si="0"/>
        <v>insert into CCD_SPP_ESA_PRE_OPTS (ESA_PRE_ID, TGT_SPP_ESA_ID, ESA_PRE_OPT_NOTES) VALUES ((SELECT ESA_PRE_ID FROM CCD_SPP_ESA_PRE WHERE ESA_PRE_NAME = 'HICEAS'), (SELECT TGT_SPP_ESA_ID FROM CCD_TGT_SPP_ESA WHERE TGT_SPP_ESA_NAME = 'Humpback Whale'), '');</v>
      </c>
    </row>
    <row r="8" spans="1:4" x14ac:dyDescent="0.25">
      <c r="A8" t="s">
        <v>1776</v>
      </c>
      <c r="B8" t="s">
        <v>481</v>
      </c>
      <c r="D8" t="str">
        <f t="shared" si="0"/>
        <v>insert into CCD_SPP_ESA_PRE_OPTS (ESA_PRE_ID, TGT_SPP_ESA_ID, ESA_PRE_OPT_NOTES) VALUES ((SELECT ESA_PRE_ID FROM CCD_SPP_ESA_PRE WHERE ESA_PRE_NAME = 'HICEAS'), (SELECT TGT_SPP_ESA_ID FROM CCD_TGT_SPP_ESA WHERE TGT_SPP_ESA_NAME = 'Sei Whale'), '');</v>
      </c>
    </row>
    <row r="9" spans="1:4" x14ac:dyDescent="0.25">
      <c r="A9" t="s">
        <v>1776</v>
      </c>
      <c r="B9" t="s">
        <v>487</v>
      </c>
      <c r="D9" t="str">
        <f t="shared" si="0"/>
        <v>insert into CCD_SPP_ESA_PRE_OPTS (ESA_PRE_ID, TGT_SPP_ESA_ID, ESA_PRE_OPT_NOTES) VALUES ((SELECT ESA_PRE_ID FROM CCD_SPP_ESA_PRE WHERE ESA_PRE_NAME = 'HICEAS'), (SELECT TGT_SPP_ESA_ID FROM CCD_TGT_SPP_ESA WHERE TGT_SPP_ESA_NAME = 'Sperm Whale'), '');</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2" sqref="C2:C3"/>
    </sheetView>
  </sheetViews>
  <sheetFormatPr defaultRowHeight="15" x14ac:dyDescent="0.25"/>
  <cols>
    <col min="1" max="1" width="15.42578125" bestFit="1" customWidth="1"/>
    <col min="2" max="2" width="31.7109375" bestFit="1" customWidth="1"/>
  </cols>
  <sheetData>
    <row r="1" spans="1:3" x14ac:dyDescent="0.25">
      <c r="A1" t="s">
        <v>1833</v>
      </c>
      <c r="B1" t="s">
        <v>1834</v>
      </c>
      <c r="C1" t="s">
        <v>1714</v>
      </c>
    </row>
    <row r="2" spans="1:3" x14ac:dyDescent="0.25">
      <c r="A2" t="s">
        <v>1818</v>
      </c>
      <c r="B2" t="s">
        <v>1819</v>
      </c>
      <c r="C2" t="str">
        <f>CONCATENATE("insert into CCD_SPP_FSSI_PRE (", $A$1, ", ", $B$1, ") VALUES ('",SUBSTITUTE(A2, "'", "''"), "', '", SUBSTITUTE(B2, "'", "''"), "');")</f>
        <v>insert into CCD_SPP_FSSI_PRE (FSSI_PRE_NAME, FSSI_PRE_DESC) VALUES ('IEA', 'Integrated Ecosystem Assessment');</v>
      </c>
    </row>
    <row r="3" spans="1:3" x14ac:dyDescent="0.25">
      <c r="A3" t="s">
        <v>1089</v>
      </c>
      <c r="B3" t="s">
        <v>602</v>
      </c>
      <c r="C3" t="str">
        <f>CONCATENATE("insert into CCD_SPP_FSSI_PRE (", $A$1, ", ", $B$1, ") VALUES ('",SUBSTITUTE(A3, "'", "''"), "', '", SUBSTITUTE(B3, "'", "''"), "');")</f>
        <v>insert into CCD_SPP_FSSI_PRE (FSSI_PRE_NAME, FSSI_PRE_DESC) VALUES ('BFISH', 'Hawaiian Archipelago Bottomfish Multi-species Complex');</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C2" sqref="C2"/>
    </sheetView>
  </sheetViews>
  <sheetFormatPr defaultRowHeight="15" x14ac:dyDescent="0.25"/>
  <cols>
    <col min="1" max="1" width="13.85546875" bestFit="1" customWidth="1"/>
    <col min="2" max="2" width="44.7109375" bestFit="1" customWidth="1"/>
    <col min="3" max="3" width="55.140625" customWidth="1"/>
  </cols>
  <sheetData>
    <row r="1" spans="1:4" x14ac:dyDescent="0.25">
      <c r="A1" t="s">
        <v>220</v>
      </c>
      <c r="B1" t="s">
        <v>218</v>
      </c>
      <c r="C1" t="s">
        <v>219</v>
      </c>
      <c r="D1" t="s">
        <v>109</v>
      </c>
    </row>
    <row r="2" spans="1:4" x14ac:dyDescent="0.25">
      <c r="A2" t="s">
        <v>221</v>
      </c>
      <c r="B2" t="s">
        <v>226</v>
      </c>
      <c r="D2" t="str">
        <f>CONCATENATE("insert into ccd_regions (", A$1, ", ", B$1, ", ", C$1, ") values ('", SUBSTITUTE(A2, "'", "''"), "', '", SUBSTITUTE(B2, "'", "''"), "', '", SUBSTITUTE(C2, "'", "''"), "');")</f>
        <v>insert into ccd_regions (REGION_CODE, REGION_NAME, REGION_DESC) values ('PRIA', 'Pacific Remote Island Areas', '');</v>
      </c>
    </row>
    <row r="3" spans="1:4" x14ac:dyDescent="0.25">
      <c r="A3" t="s">
        <v>222</v>
      </c>
      <c r="B3" t="s">
        <v>227</v>
      </c>
      <c r="D3" t="str">
        <f t="shared" ref="D3:D7" si="0">CONCATENATE("insert into ccd_regions (", A$1, ", ", B$1, ", ", C$1, ") values ('", SUBSTITUTE(A3, "'", "''"), "', '", SUBSTITUTE(B3, "'", "''"), "', '", SUBSTITUTE(C3, "'", "''"), "');")</f>
        <v>insert into ccd_regions (REGION_CODE, REGION_NAME, REGION_DESC) values ('AMSM', 'American Samoa', '');</v>
      </c>
    </row>
    <row r="4" spans="1:4" x14ac:dyDescent="0.25">
      <c r="A4" t="s">
        <v>223</v>
      </c>
      <c r="B4" t="s">
        <v>228</v>
      </c>
      <c r="D4" t="str">
        <f t="shared" si="0"/>
        <v>insert into ccd_regions (REGION_CODE, REGION_NAME, REGION_DESC) values ('MHI', 'Main Hawaiian Islands', '');</v>
      </c>
    </row>
    <row r="5" spans="1:4" x14ac:dyDescent="0.25">
      <c r="A5" t="s">
        <v>224</v>
      </c>
      <c r="B5" t="s">
        <v>229</v>
      </c>
      <c r="D5" t="str">
        <f t="shared" si="0"/>
        <v>insert into ccd_regions (REGION_CODE, REGION_NAME, REGION_DESC) values ('CNMI', 'Commonwealth of the Northern Mariana Islands', '');</v>
      </c>
    </row>
    <row r="6" spans="1:4" x14ac:dyDescent="0.25">
      <c r="A6" t="s">
        <v>225</v>
      </c>
      <c r="B6" t="s">
        <v>230</v>
      </c>
      <c r="D6" t="str">
        <f t="shared" si="0"/>
        <v>insert into ccd_regions (REGION_CODE, REGION_NAME, REGION_DESC) values ('NWHI', 'Northwest Hawaiian Islands', '');</v>
      </c>
    </row>
    <row r="7" spans="1:4" x14ac:dyDescent="0.25">
      <c r="A7" t="s">
        <v>232</v>
      </c>
      <c r="B7" t="s">
        <v>231</v>
      </c>
      <c r="D7" t="str">
        <f t="shared" si="0"/>
        <v>insert into ccd_regions (REGION_CODE, REGION_NAME, REGION_DESC) values ('NPSF', 'North Pacific Subtropical Front', '');</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2" sqref="D2:D3"/>
    </sheetView>
  </sheetViews>
  <sheetFormatPr defaultRowHeight="15" x14ac:dyDescent="0.25"/>
  <cols>
    <col min="1" max="1" width="23.5703125" bestFit="1" customWidth="1"/>
    <col min="2" max="2" width="61.85546875" bestFit="1" customWidth="1"/>
    <col min="3" max="3" width="20.5703125" bestFit="1" customWidth="1"/>
  </cols>
  <sheetData>
    <row r="1" spans="1:4" x14ac:dyDescent="0.25">
      <c r="A1" t="s">
        <v>1835</v>
      </c>
      <c r="B1" t="s">
        <v>1836</v>
      </c>
      <c r="C1" t="s">
        <v>1837</v>
      </c>
      <c r="D1" t="s">
        <v>1714</v>
      </c>
    </row>
    <row r="2" spans="1:4" x14ac:dyDescent="0.25">
      <c r="A2" t="s">
        <v>1818</v>
      </c>
      <c r="B2" t="s">
        <v>603</v>
      </c>
      <c r="D2" t="str">
        <f>CONCATENATE("insert into CCD_SPP_FSSI_PRE_OPTS (", $A$1, ", ", $B$1, ", ", $C$1, ") VALUES ((SELECT FSSI_PRE_ID FROM CCD_SPP_FSSI_PRE WHERE FSSI_PRE_NAME = '", SUBSTITUTE(A2, "'", "''"), "'), (SELECT TGT_SPP_FSSI_ID FROM CCD_TGT_SPP_FSSI WHERE TGT_SPP_FSSI_NAME = '", SUBSTITUTE(B2, "'", "''"), "'), '",SUBSTITUTE(C2, "'", "''"), "');")</f>
        <v>insert into CCD_SPP_FSSI_PRE_OPTS (FSSI_PRE_ID, TGT_SPP_FSSI_ID, FSSI_PRE_OPT_NOTES) VALUES ((SELECT FSSI_PRE_ID FROM CCD_SPP_FSSI_PRE WHERE FSSI_PRE_NAME = 'IEA'), (SELECT TGT_SPP_FSSI_ID FROM CCD_TGT_SPP_FSSI WHERE TGT_SPP_FSSI_NAME = 'Hawaiian Archipelago Coral Reef Ecosystem Multi-species Complex'), '');</v>
      </c>
    </row>
    <row r="3" spans="1:4" x14ac:dyDescent="0.25">
      <c r="A3" t="s">
        <v>1089</v>
      </c>
      <c r="B3" t="s">
        <v>602</v>
      </c>
      <c r="D3" t="str">
        <f>CONCATENATE("insert into CCD_SPP_FSSI_PRE_OPTS (", $A$1, ", ", $B$1, ", ", $C$1, ") VALUES ((SELECT FSSI_PRE_ID FROM CCD_SPP_FSSI_PRE WHERE FSSI_PRE_NAME = '", SUBSTITUTE(A3, "'", "''"), "'), (SELECT TGT_SPP_FSSI_ID FROM CCD_TGT_SPP_FSSI WHERE TGT_SPP_FSSI_NAME = '", SUBSTITUTE(B3, "'", "''"), "'), '",SUBSTITUTE(C3, "'", "''"), "');")</f>
        <v>insert into CCD_SPP_FSSI_PRE_OPTS (FSSI_PRE_ID, TGT_SPP_FSSI_ID, FSSI_PRE_OPT_NOTES) VALUES ((SELECT FSSI_PRE_ID FROM CCD_SPP_FSSI_PRE WHERE FSSI_PRE_NAME = 'BFISH'), (SELECT TGT_SPP_FSSI_ID FROM CCD_TGT_SPP_FSSI WHERE TGT_SPP_FSSI_NAME = 'Hawaiian Archipelago Bottomfish Multi-species Complex'), '');</v>
      </c>
    </row>
  </sheetData>
  <pageMargins left="0.7" right="0.7" top="0.75" bottom="0.75" header="0.3" footer="0.3"/>
  <pageSetup orientation="portrait" horizontalDpi="1200" verticalDpi="1200"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2" sqref="C2:C3"/>
    </sheetView>
  </sheetViews>
  <sheetFormatPr defaultRowHeight="15" x14ac:dyDescent="0.25"/>
  <cols>
    <col min="1" max="1" width="24.140625" bestFit="1" customWidth="1"/>
    <col min="2" max="2" width="23.140625" bestFit="1" customWidth="1"/>
    <col min="3" max="3" width="93.85546875" bestFit="1" customWidth="1"/>
  </cols>
  <sheetData>
    <row r="1" spans="1:3" x14ac:dyDescent="0.25">
      <c r="A1" t="s">
        <v>1848</v>
      </c>
      <c r="B1" t="s">
        <v>1849</v>
      </c>
      <c r="C1" t="s">
        <v>1714</v>
      </c>
    </row>
    <row r="2" spans="1:3" x14ac:dyDescent="0.25">
      <c r="A2" t="s">
        <v>1089</v>
      </c>
      <c r="B2" t="s">
        <v>1838</v>
      </c>
      <c r="C2" t="str">
        <f>CONCATENATE("insert into CCD_SPP_CAT_PRE (", $A$1, ", ", $B$1, ") VALUES ('",SUBSTITUTE(A2, "'", "''"), "', '", SUBSTITUTE(B2, "'", "''"), "');")</f>
        <v>insert into CCD_SPP_CAT_PRE (SPP_CAT_PRE_NAME, SPP_CAT_PRE_DESC) VALUES ('BFISH', 'Insular Bottomfish Survey');</v>
      </c>
    </row>
    <row r="3" spans="1:3" x14ac:dyDescent="0.25">
      <c r="A3" t="s">
        <v>1843</v>
      </c>
      <c r="B3" t="s">
        <v>1844</v>
      </c>
      <c r="C3" t="str">
        <f>CONCATENATE("insert into CCD_SPP_CAT_PRE (", $A$1, ", ", $B$1, ") VALUES ('",SUBSTITUTE(A3, "'", "''"), "', '", SUBSTITUTE(B3, "'", "''"), "');")</f>
        <v>insert into CCD_SPP_CAT_PRE (SPP_CAT_PRE_NAME, SPP_CAT_PRE_DESC) VALUES ('MARAMP', 'Marianas Reef Assessment and Monitoring Program (MARAMP)');</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D2" sqref="D2:D11"/>
    </sheetView>
  </sheetViews>
  <sheetFormatPr defaultRowHeight="15" x14ac:dyDescent="0.25"/>
  <cols>
    <col min="1" max="1" width="16" bestFit="1" customWidth="1"/>
    <col min="2" max="2" width="16.140625" bestFit="1" customWidth="1"/>
    <col min="3" max="3" width="20.5703125" bestFit="1" customWidth="1"/>
  </cols>
  <sheetData>
    <row r="1" spans="1:4" x14ac:dyDescent="0.25">
      <c r="A1" t="s">
        <v>1851</v>
      </c>
      <c r="B1" t="s">
        <v>1845</v>
      </c>
      <c r="C1" t="s">
        <v>1850</v>
      </c>
      <c r="D1" t="s">
        <v>1714</v>
      </c>
    </row>
    <row r="2" spans="1:4" x14ac:dyDescent="0.25">
      <c r="A2" t="s">
        <v>1089</v>
      </c>
      <c r="B2" t="s">
        <v>1004</v>
      </c>
      <c r="D2" t="str">
        <f>CONCATENATE("insert into CCD_SPP_CAT_PRE_OPTS (", $A$1, ", ", $B$1, ", ", $C$1, ") VALUES ((SELECT SPP_CAT_PRE_ID FROM CCD_SPP_CAT_PRE WHERE SPP_CAT_PRE_NAME = '", SUBSTITUTE(A2, "'", "''"), "'), (SELECT EXP_SPP_CAT_ID FROM CCD_EXP_SPP_CATS WHERE EXP_SPP_CAT_NAME = '", SUBSTITUTE(B2, "'", "''"), "'), '",SUBSTITUTE(C2, "'", "''"), "');")</f>
        <v>insert into CCD_SPP_CAT_PRE_OPTS (SPP_CAT_PRE_ID, EXP_SPP_CAT_ID, SPP_CAT_PRE_OPT_NOTES) VALUES ((SELECT SPP_CAT_PRE_ID FROM CCD_SPP_CAT_PRE WHERE SPP_CAT_PRE_NAME = 'BFISH'), (SELECT EXP_SPP_CAT_ID FROM CCD_EXP_SPP_CATS WHERE EXP_SPP_CAT_NAME = 'Fish-General'), '');</v>
      </c>
    </row>
    <row r="3" spans="1:4" x14ac:dyDescent="0.25">
      <c r="A3" t="s">
        <v>1089</v>
      </c>
      <c r="B3" t="s">
        <v>1005</v>
      </c>
      <c r="D3" t="str">
        <f t="shared" ref="D3:D14" si="0">CONCATENATE("insert into CCD_SPP_CAT_PRE_OPTS (", $A$1, ", ", $B$1, ", ", $C$1, ") VALUES ((SELECT SPP_CAT_PRE_ID FROM CCD_SPP_CAT_PRE WHERE SPP_CAT_PRE_NAME = '", SUBSTITUTE(A3, "'", "''"), "'), (SELECT EXP_SPP_CAT_ID FROM CCD_EXP_SPP_CATS WHERE EXP_SPP_CAT_NAME = '", SUBSTITUTE(B3, "'", "''"), "'), '",SUBSTITUTE(C3, "'", "''"), "');")</f>
        <v>insert into CCD_SPP_CAT_PRE_OPTS (SPP_CAT_PRE_ID, EXP_SPP_CAT_ID, SPP_CAT_PRE_OPT_NOTES) VALUES ((SELECT SPP_CAT_PRE_ID FROM CCD_SPP_CAT_PRE WHERE SPP_CAT_PRE_NAME = 'BFISH'), (SELECT EXP_SPP_CAT_ID FROM CCD_EXP_SPP_CATS WHERE EXP_SPP_CAT_NAME = 'Fishes-Benthic Fish'), '');</v>
      </c>
    </row>
    <row r="4" spans="1:4" x14ac:dyDescent="0.25">
      <c r="A4" t="s">
        <v>1089</v>
      </c>
      <c r="B4" t="s">
        <v>1008</v>
      </c>
      <c r="D4" t="str">
        <f t="shared" si="0"/>
        <v>insert into CCD_SPP_CAT_PRE_OPTS (SPP_CAT_PRE_ID, EXP_SPP_CAT_ID, SPP_CAT_PRE_OPT_NOTES) VALUES ((SELECT SPP_CAT_PRE_ID FROM CCD_SPP_CAT_PRE WHERE SPP_CAT_PRE_NAME = 'BFISH'), (SELECT EXP_SPP_CAT_ID FROM CCD_EXP_SPP_CATS WHERE EXP_SPP_CAT_NAME = 'Fishes-Reef Fish'), '');</v>
      </c>
    </row>
    <row r="5" spans="1:4" x14ac:dyDescent="0.25">
      <c r="A5" t="s">
        <v>1843</v>
      </c>
      <c r="B5" t="s">
        <v>996</v>
      </c>
      <c r="D5" t="str">
        <f t="shared" si="0"/>
        <v>insert into CCD_SPP_CAT_PRE_OPTS (SPP_CAT_PRE_ID, EXP_SPP_CAT_ID, SPP_CAT_PRE_OPT_NOTES) VALUES ((SELECT SPP_CAT_PRE_ID FROM CCD_SPP_CAT_PRE WHERE SPP_CAT_PRE_NAME = 'MARAMP'), (SELECT EXP_SPP_CAT_ID FROM CCD_EXP_SPP_CATS WHERE EXP_SPP_CAT_NAME = 'Algae'), '');</v>
      </c>
    </row>
    <row r="6" spans="1:4" x14ac:dyDescent="0.25">
      <c r="A6" t="s">
        <v>1843</v>
      </c>
      <c r="B6" t="s">
        <v>998</v>
      </c>
      <c r="D6" t="str">
        <f t="shared" si="0"/>
        <v>insert into CCD_SPP_CAT_PRE_OPTS (SPP_CAT_PRE_ID, EXP_SPP_CAT_ID, SPP_CAT_PRE_OPT_NOTES) VALUES ((SELECT SPP_CAT_PRE_ID FROM CCD_SPP_CAT_PRE WHERE SPP_CAT_PRE_NAME = 'MARAMP'), (SELECT EXP_SPP_CAT_ID FROM CCD_EXP_SPP_CATS WHERE EXP_SPP_CAT_NAME = 'Coral-Hermatypic Stony Coral'), '');</v>
      </c>
    </row>
    <row r="7" spans="1:4" x14ac:dyDescent="0.25">
      <c r="A7" t="s">
        <v>1843</v>
      </c>
      <c r="B7" t="s">
        <v>1002</v>
      </c>
      <c r="D7" t="str">
        <f t="shared" si="0"/>
        <v>insert into CCD_SPP_CAT_PRE_OPTS (SPP_CAT_PRE_ID, EXP_SPP_CAT_ID, SPP_CAT_PRE_OPT_NOTES) VALUES ((SELECT SPP_CAT_PRE_ID FROM CCD_SPP_CAT_PRE WHERE SPP_CAT_PRE_NAME = 'MARAMP'), (SELECT EXP_SPP_CAT_ID FROM CCD_EXP_SPP_CATS WHERE EXP_SPP_CAT_NAME = 'Coral-Shallow Water Coral'), '');</v>
      </c>
    </row>
    <row r="8" spans="1:4" x14ac:dyDescent="0.25">
      <c r="A8" t="s">
        <v>1843</v>
      </c>
      <c r="B8" t="s">
        <v>1003</v>
      </c>
      <c r="D8" t="str">
        <f t="shared" si="0"/>
        <v>insert into CCD_SPP_CAT_PRE_OPTS (SPP_CAT_PRE_ID, EXP_SPP_CAT_ID, SPP_CAT_PRE_OPT_NOTES) VALUES ((SELECT SPP_CAT_PRE_ID FROM CCD_SPP_CAT_PRE WHERE SPP_CAT_PRE_NAME = 'MARAMP'), (SELECT EXP_SPP_CAT_ID FROM CCD_EXP_SPP_CATS WHERE EXP_SPP_CAT_NAME = 'Crustaceans'), '');</v>
      </c>
    </row>
    <row r="9" spans="1:4" x14ac:dyDescent="0.25">
      <c r="A9" t="s">
        <v>1843</v>
      </c>
      <c r="B9" t="s">
        <v>1008</v>
      </c>
      <c r="D9" t="str">
        <f t="shared" si="0"/>
        <v>insert into CCD_SPP_CAT_PRE_OPTS (SPP_CAT_PRE_ID, EXP_SPP_CAT_ID, SPP_CAT_PRE_OPT_NOTES) VALUES ((SELECT SPP_CAT_PRE_ID FROM CCD_SPP_CAT_PRE WHERE SPP_CAT_PRE_NAME = 'MARAMP'), (SELECT EXP_SPP_CAT_ID FROM CCD_EXP_SPP_CATS WHERE EXP_SPP_CAT_NAME = 'Fishes-Reef Fish'), '');</v>
      </c>
    </row>
    <row r="10" spans="1:4" x14ac:dyDescent="0.25">
      <c r="A10" t="s">
        <v>1843</v>
      </c>
      <c r="B10" t="s">
        <v>1009</v>
      </c>
      <c r="D10" t="str">
        <f t="shared" si="0"/>
        <v>insert into CCD_SPP_CAT_PRE_OPTS (SPP_CAT_PRE_ID, EXP_SPP_CAT_ID, SPP_CAT_PRE_OPT_NOTES) VALUES ((SELECT SPP_CAT_PRE_ID FROM CCD_SPP_CAT_PRE WHERE SPP_CAT_PRE_NAME = 'MARAMP'), (SELECT EXP_SPP_CAT_ID FROM CCD_EXP_SPP_CATS WHERE EXP_SPP_CAT_NAME = 'Fishes-Shark'), '');</v>
      </c>
    </row>
    <row r="11" spans="1:4" x14ac:dyDescent="0.25">
      <c r="A11" t="s">
        <v>1843</v>
      </c>
      <c r="B11" t="s">
        <v>1012</v>
      </c>
      <c r="D11" t="str">
        <f t="shared" si="0"/>
        <v>insert into CCD_SPP_CAT_PRE_OPTS (SPP_CAT_PRE_ID, EXP_SPP_CAT_ID, SPP_CAT_PRE_OPT_NOTES) VALUES ((SELECT SPP_CAT_PRE_ID FROM CCD_SPP_CAT_PRE WHERE SPP_CAT_PRE_NAME = 'MARAMP'), (SELECT EXP_SPP_CAT_ID FROM CCD_EXP_SPP_CATS WHERE EXP_SPP_CAT_NAME = 'Invertebrate-General'), '');</v>
      </c>
    </row>
    <row r="12" spans="1:4" x14ac:dyDescent="0.25">
      <c r="D12" t="str">
        <f t="shared" si="0"/>
        <v>insert into CCD_SPP_CAT_PRE_OPTS (SPP_CAT_PRE_ID, EXP_SPP_CAT_ID, SPP_CAT_PRE_OPT_NOTES) VALUES ((SELECT SPP_CAT_PRE_ID FROM CCD_SPP_CAT_PRE WHERE SPP_CAT_PRE_NAME = ''), (SELECT EXP_SPP_CAT_ID FROM CCD_EXP_SPP_CATS WHERE EXP_SPP_CAT_NAME = ''), '');</v>
      </c>
    </row>
    <row r="13" spans="1:4" x14ac:dyDescent="0.25">
      <c r="D13" t="str">
        <f t="shared" si="0"/>
        <v>insert into CCD_SPP_CAT_PRE_OPTS (SPP_CAT_PRE_ID, EXP_SPP_CAT_ID, SPP_CAT_PRE_OPT_NOTES) VALUES ((SELECT SPP_CAT_PRE_ID FROM CCD_SPP_CAT_PRE WHERE SPP_CAT_PRE_NAME = ''), (SELECT EXP_SPP_CAT_ID FROM CCD_EXP_SPP_CATS WHERE EXP_SPP_CAT_NAME = ''), '');</v>
      </c>
    </row>
    <row r="14" spans="1:4" x14ac:dyDescent="0.25">
      <c r="D14" t="str">
        <f t="shared" si="0"/>
        <v>insert into CCD_SPP_CAT_PRE_OPTS (SPP_CAT_PRE_ID, EXP_SPP_CAT_ID, SPP_CAT_PRE_OPT_NOTES) VALUES ((SELECT SPP_CAT_PRE_ID FROM CCD_SPP_CAT_PRE WHERE SPP_CAT_PRE_NAME = ''), (SELECT EXP_SPP_CAT_ID FROM CCD_EXP_SPP_CATS WHERE EXP_SPP_CAT_NAME = ''), '');</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D12" sqref="D12"/>
    </sheetView>
  </sheetViews>
  <sheetFormatPr defaultRowHeight="15" x14ac:dyDescent="0.25"/>
  <cols>
    <col min="1" max="1" width="19.5703125" bestFit="1" customWidth="1"/>
    <col min="2" max="3" width="33" customWidth="1"/>
    <col min="4" max="4" width="46.140625" customWidth="1"/>
  </cols>
  <sheetData>
    <row r="1" spans="1:4" x14ac:dyDescent="0.25">
      <c r="A1" t="s">
        <v>107</v>
      </c>
      <c r="B1" t="s">
        <v>108</v>
      </c>
      <c r="C1" t="s">
        <v>122</v>
      </c>
      <c r="D1" t="s">
        <v>109</v>
      </c>
    </row>
    <row r="2" spans="1:4" x14ac:dyDescent="0.25">
      <c r="A2" t="s">
        <v>110</v>
      </c>
      <c r="B2" t="s">
        <v>120</v>
      </c>
      <c r="C2" t="s">
        <v>123</v>
      </c>
      <c r="D2" t="str">
        <f t="shared" ref="D2:D12" si="0">CONCATENATE("INSERT INTO CCD_data_set_types (data_set_type_name, data_set_type_desc, data_set_type_doc_url) values ('", SUBSTITUTE(A2, "'", "''"), "', '", SUBSTITUTE(B2, "'", "''"), "', '", C2, "');")</f>
        <v>INSERT INTO CCD_data_set_types (data_set_type_name, data_set_type_desc, data_set_type_doc_url) values ('MOUSS Video', 'Modular Optical Underwater Survey System', 'https://inport.nmfs.noaa.gov/inport/item/51818');</v>
      </c>
    </row>
    <row r="3" spans="1:4" x14ac:dyDescent="0.25">
      <c r="A3" t="s">
        <v>111</v>
      </c>
      <c r="B3" t="s">
        <v>112</v>
      </c>
      <c r="C3" t="s">
        <v>124</v>
      </c>
      <c r="D3" t="str">
        <f t="shared" si="0"/>
        <v>INSERT INTO CCD_data_set_types (data_set_type_name, data_set_type_desc, data_set_type_doc_url) values ('CTD', 'Conductivity, Temperature, and Depth', 'https://inport.nmfs.noaa.gov/inport/item/7602');</v>
      </c>
    </row>
    <row r="4" spans="1:4" x14ac:dyDescent="0.25">
      <c r="A4" t="s">
        <v>113</v>
      </c>
      <c r="B4" t="s">
        <v>121</v>
      </c>
      <c r="D4" t="str">
        <f t="shared" si="0"/>
        <v>INSERT INTO CCD_data_set_types (data_set_type_name, data_set_type_desc, data_set_type_doc_url) values ('Water Samples', 'Discrete Water Samples', '');</v>
      </c>
    </row>
    <row r="5" spans="1:4" x14ac:dyDescent="0.25">
      <c r="A5" t="s">
        <v>114</v>
      </c>
      <c r="B5" t="s">
        <v>119</v>
      </c>
      <c r="D5" t="str">
        <f t="shared" si="0"/>
        <v>INSERT INTO CCD_data_set_types (data_set_type_name, data_set_type_desc, data_set_type_doc_url) values ('Coral Belt', 'Belt Transect Survey', '');</v>
      </c>
    </row>
    <row r="6" spans="1:4" x14ac:dyDescent="0.25">
      <c r="A6" t="s">
        <v>115</v>
      </c>
      <c r="B6" t="s">
        <v>118</v>
      </c>
      <c r="C6" t="s">
        <v>125</v>
      </c>
      <c r="D6" t="str">
        <f t="shared" si="0"/>
        <v>INSERT INTO CCD_data_set_types (data_set_type_name, data_set_type_desc, data_set_type_doc_url) values ('Fish REA', 'Fish Rapid Ecological Assessment Survey', 'https://inport.nmfs.noaa.gov/inport/item/5565');</v>
      </c>
    </row>
    <row r="7" spans="1:4" x14ac:dyDescent="0.25">
      <c r="A7" t="s">
        <v>116</v>
      </c>
      <c r="B7" t="s">
        <v>117</v>
      </c>
      <c r="C7" t="s">
        <v>126</v>
      </c>
      <c r="D7" t="str">
        <f t="shared" si="0"/>
        <v>INSERT INTO CCD_data_set_types (data_set_type_name, data_set_type_desc, data_set_type_doc_url) values ('ARMS', 'Autonomous Reef Monitoring System', 'https://inport.nmfs.noaa.gov/inport/item/36038');</v>
      </c>
    </row>
    <row r="8" spans="1:4" x14ac:dyDescent="0.25">
      <c r="A8" t="s">
        <v>127</v>
      </c>
      <c r="B8" t="s">
        <v>129</v>
      </c>
      <c r="C8" t="s">
        <v>131</v>
      </c>
      <c r="D8" t="str">
        <f t="shared" si="0"/>
        <v>INSERT INTO CCD_data_set_types (data_set_type_name, data_set_type_desc, data_set_type_doc_url) values ('Fish Towed Diver', 'Fish Towed Diver Survey', 'https://inport.nmfs.noaa.gov/inport/item/34521');</v>
      </c>
    </row>
    <row r="9" spans="1:4" x14ac:dyDescent="0.25">
      <c r="A9" t="s">
        <v>128</v>
      </c>
      <c r="B9" t="s">
        <v>130</v>
      </c>
      <c r="C9" t="s">
        <v>132</v>
      </c>
      <c r="D9" t="str">
        <f t="shared" si="0"/>
        <v>INSERT INTO CCD_data_set_types (data_set_type_name, data_set_type_desc, data_set_type_doc_url) values ('Benthic Towed Diver', 'Benthic Towed Diver Survey', 'https://inport.nmfs.noaa.gov/inport/item/35618');</v>
      </c>
    </row>
    <row r="10" spans="1:4" x14ac:dyDescent="0.25">
      <c r="A10" t="s">
        <v>133</v>
      </c>
      <c r="B10" t="s">
        <v>134</v>
      </c>
      <c r="C10" t="s">
        <v>135</v>
      </c>
      <c r="D10" t="str">
        <f t="shared" si="0"/>
        <v>INSERT INTO CCD_data_set_types (data_set_type_name, data_set_type_desc, data_set_type_doc_url) values ('CAU', 'Calcification Accretion Units', 'https://inport.nmfs.noaa.gov/inport/item/26945');</v>
      </c>
    </row>
    <row r="11" spans="1:4" x14ac:dyDescent="0.25">
      <c r="A11" t="s">
        <v>145</v>
      </c>
      <c r="B11" t="s">
        <v>146</v>
      </c>
      <c r="D11" t="str">
        <f t="shared" si="0"/>
        <v>INSERT INTO CCD_data_set_types (data_set_type_name, data_set_type_desc, data_set_type_doc_url) values ('Midwater Trawling', 'Midwater Trawling Survey', '');</v>
      </c>
    </row>
    <row r="12" spans="1:4" x14ac:dyDescent="0.25">
      <c r="A12" t="s">
        <v>147</v>
      </c>
      <c r="B12" t="s">
        <v>148</v>
      </c>
      <c r="D12" t="str">
        <f t="shared" si="0"/>
        <v>INSERT INTO CCD_data_set_types (data_set_type_name, data_set_type_desc, data_set_type_doc_url) values ('Active Acoustics', 'Active Acoustics Survey', '');</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workbookViewId="0">
      <selection activeCell="G8" sqref="G8"/>
    </sheetView>
  </sheetViews>
  <sheetFormatPr defaultRowHeight="15" x14ac:dyDescent="0.25"/>
  <cols>
    <col min="1" max="1" width="37.85546875" customWidth="1"/>
    <col min="2" max="2" width="18.140625" bestFit="1" customWidth="1"/>
    <col min="3" max="3" width="20.42578125" customWidth="1"/>
    <col min="4" max="4" width="22.28515625" bestFit="1" customWidth="1"/>
    <col min="5" max="5" width="22.140625" bestFit="1" customWidth="1"/>
    <col min="6" max="6" width="23.28515625" bestFit="1" customWidth="1"/>
    <col min="7" max="7" width="14.28515625" bestFit="1" customWidth="1"/>
    <col min="8" max="8" width="20.5703125" bestFit="1" customWidth="1"/>
    <col min="9" max="9" width="50.85546875" customWidth="1"/>
  </cols>
  <sheetData>
    <row r="1" spans="1:9" x14ac:dyDescent="0.25">
      <c r="A1" t="s">
        <v>136</v>
      </c>
      <c r="B1" t="s">
        <v>137</v>
      </c>
      <c r="C1" t="s">
        <v>138</v>
      </c>
      <c r="D1" t="s">
        <v>139</v>
      </c>
      <c r="E1" t="s">
        <v>140</v>
      </c>
      <c r="F1" t="s">
        <v>141</v>
      </c>
      <c r="G1" t="s">
        <v>234</v>
      </c>
      <c r="H1" t="s">
        <v>185</v>
      </c>
      <c r="I1" t="s">
        <v>109</v>
      </c>
    </row>
    <row r="2" spans="1:9" x14ac:dyDescent="0.25">
      <c r="A2" s="3" t="s">
        <v>154</v>
      </c>
      <c r="B2" t="s">
        <v>110</v>
      </c>
      <c r="D2" t="s">
        <v>123</v>
      </c>
      <c r="G2" t="s">
        <v>153</v>
      </c>
      <c r="H2" t="s">
        <v>179</v>
      </c>
      <c r="I2" t="str">
        <f>CONCATENATE("insert into ccd_data_sets (", A$1, ", ", B$1, ", ", C$1, ", ", D$1, ", ", E$1, ", ", F$1, ", ", G$1, ", ", H$1, ") values ('", SUBSTITUTE(A2, "'", "''"), "', (SELECT DATA_SET_TYPE_ID FROM CCD_DATA_SET_TYPES WHERE DATA_SET_TYPE_NAME = '", B2, "'), '", C2, "', '", D2, "', '", E2, "', '", F2, "', (SELECT CRUISE_LEG_ID FROM CCD_CRUISE_LEGS where leg_name = '", G2, "'), (SELECT DATA_SET_STATUS_ID FROM CCD_DATA_SET_STATUS where status_code = '", H2, "'));")</f>
        <v>insert into ccd_data_sets (DATA_SET_DESC, DATA_SET_TYPE_ID, DATA_SET_DOI, DATA_SET_INPORT_URL, DATA_SET_ACCESS_URL, DATA_SET_ARCHIVE_URL, CRUISE_LEG_ID, DATA_SET_STATUS_ID) values ('This accession contains the Modular Optical Underwater Survey System (MOUSS) stereo video data from SE-17-02 (03/09/2017 – 03/22/2017)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 (SELECT DATA_SET_TYPE_ID FROM CCD_DATA_SET_TYPES WHERE DATA_SET_TYPE_NAME = 'MOUSS Video'), '', 'https://inport.nmfs.noaa.gov/inport/item/51818', '', '', (SELECT CRUISE_LEG_ID FROM CCD_CRUISE_LEGS where leg_name = 'SE-17-02'), (SELECT DATA_SET_STATUS_ID FROM CCD_DATA_SET_STATUS where status_code = 'QC'));</v>
      </c>
    </row>
    <row r="3" spans="1:9" x14ac:dyDescent="0.25">
      <c r="A3" s="3" t="s">
        <v>155</v>
      </c>
      <c r="B3" t="s">
        <v>110</v>
      </c>
      <c r="D3" t="s">
        <v>123</v>
      </c>
      <c r="G3" t="s">
        <v>143</v>
      </c>
      <c r="H3" t="s">
        <v>163</v>
      </c>
      <c r="I3" t="str">
        <f t="shared" ref="I3:I21" si="0">CONCATENATE("insert into ccd_data_sets (", A$1, ", ", B$1, ", ", C$1, ", ", D$1, ", ", E$1, ", ", F$1, ", ", G$1, ", ", H$1, ") values ('", SUBSTITUTE(A3, "'", "''"), "', (SELECT DATA_SET_TYPE_ID FROM CCD_DATA_SET_TYPES WHERE DATA_SET_TYPE_NAME = '", B3, "'), '", C3, "', '", D3, "', '", E3, "', '", F3, "', (SELECT CRUISE_LEG_ID FROM CCD_CRUISE_LEGS where leg_name = '", G3, "'), (SELECT DATA_SET_STATUS_ID FROM CCD_DATA_SET_STATUS where status_code = '", H3, "'));")</f>
        <v>insert into ccd_data_sets (DATA_SET_DESC, DATA_SET_TYPE_ID, DATA_SET_DOI, DATA_SET_INPORT_URL, DATA_SET_ACCESS_URL, DATA_SET_ARCHIVE_URL, CRUISE_LEG_ID, DATA_SET_STATUS_ID) values ('This accession contains the Modular Optical Underwater Survey System (MOUSS) stereo video data from SE-17-07 (10/20/2017-11/03/2017)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 (SELECT DATA_SET_TYPE_ID FROM CCD_DATA_SET_TYPES WHERE DATA_SET_TYPE_NAME = 'MOUSS Video'), '', 'https://inport.nmfs.noaa.gov/inport/item/51818', '', '', (SELECT CRUISE_LEG_ID FROM CCD_CRUISE_LEGS where leg_name = 'SE-17-07'), (SELECT DATA_SET_STATUS_ID FROM CCD_DATA_SET_STATUS where status_code = 'IA'));</v>
      </c>
    </row>
    <row r="4" spans="1:9" x14ac:dyDescent="0.25">
      <c r="A4" s="3"/>
      <c r="B4" t="s">
        <v>111</v>
      </c>
      <c r="D4" t="s">
        <v>124</v>
      </c>
      <c r="G4" t="s">
        <v>75</v>
      </c>
      <c r="H4" t="s">
        <v>164</v>
      </c>
      <c r="I4" t="str">
        <f t="shared" si="0"/>
        <v>insert into ccd_data_sets (DATA_SET_DESC, DATA_SET_TYPE_ID, DATA_SET_DOI, DATA_SET_INPORT_URL, DATA_SET_ACCESS_URL, DATA_SET_ARCHIVE_URL, CRUISE_LEG_ID, DATA_SET_STATUS_ID) values ('', (SELECT DATA_SET_TYPE_ID FROM CCD_DATA_SET_TYPES WHERE DATA_SET_TYPE_NAME = 'CTD'), '', 'https://inport.nmfs.noaa.gov/inport/item/7602', '', '', (SELECT CRUISE_LEG_ID FROM CCD_CRUISE_LEGS where leg_name = 'SE-15-01'), (SELECT DATA_SET_STATUS_ID FROM CCD_DATA_SET_STATUS where status_code = 'PA'));</v>
      </c>
    </row>
    <row r="5" spans="1:9" x14ac:dyDescent="0.25">
      <c r="B5" t="s">
        <v>113</v>
      </c>
      <c r="D5" t="s">
        <v>149</v>
      </c>
      <c r="G5" t="s">
        <v>75</v>
      </c>
      <c r="H5" t="s">
        <v>179</v>
      </c>
      <c r="I5" t="str">
        <f t="shared" si="0"/>
        <v>insert into ccd_data_sets (DATA_SET_DESC, DATA_SET_TYPE_ID, DATA_SET_DOI, DATA_SET_INPORT_URL, DATA_SET_ACCESS_URL, DATA_SET_ARCHIVE_URL, CRUISE_LEG_ID, DATA_SET_STATUS_ID) values ('', (SELECT DATA_SET_TYPE_ID FROM CCD_DATA_SET_TYPES WHERE DATA_SET_TYPE_NAME = 'Water Samples'), '', 'https://inport.nmfs.noaa.gov/inport/item/25860', '', '', (SELECT CRUISE_LEG_ID FROM CCD_CRUISE_LEGS where leg_name = 'SE-15-01'), (SELECT DATA_SET_STATUS_ID FROM CCD_DATA_SET_STATUS where status_code = 'QC'));</v>
      </c>
    </row>
    <row r="6" spans="1:9" x14ac:dyDescent="0.25">
      <c r="B6" t="s">
        <v>145</v>
      </c>
      <c r="G6" t="s">
        <v>75</v>
      </c>
      <c r="H6" t="s">
        <v>163</v>
      </c>
      <c r="I6" t="str">
        <f t="shared" si="0"/>
        <v>insert into ccd_data_sets (DATA_SET_DESC, DATA_SET_TYPE_ID, DATA_SET_DOI, DATA_SET_INPORT_URL, DATA_SET_ACCESS_URL, DATA_SET_ARCHIVE_URL, CRUISE_LEG_ID, DATA_SET_STATUS_ID) values ('', (SELECT DATA_SET_TYPE_ID FROM CCD_DATA_SET_TYPES WHERE DATA_SET_TYPE_NAME = 'Midwater Trawling'), '', '', '', '', (SELECT CRUISE_LEG_ID FROM CCD_CRUISE_LEGS where leg_name = 'SE-15-01'), (SELECT DATA_SET_STATUS_ID FROM CCD_DATA_SET_STATUS where status_code = 'IA'));</v>
      </c>
    </row>
    <row r="7" spans="1:9" x14ac:dyDescent="0.25">
      <c r="B7" t="s">
        <v>147</v>
      </c>
      <c r="D7" t="s">
        <v>150</v>
      </c>
      <c r="G7" t="s">
        <v>75</v>
      </c>
      <c r="H7" t="s">
        <v>164</v>
      </c>
      <c r="I7" t="str">
        <f t="shared" si="0"/>
        <v>insert into ccd_data_sets (DATA_SET_DESC, DATA_SET_TYPE_ID, DATA_SET_DOI, DATA_SET_INPORT_URL, DATA_SET_ACCESS_URL, DATA_SET_ARCHIVE_URL, CRUISE_LEG_ID, DATA_SET_STATUS_ID) values ('', (SELECT DATA_SET_TYPE_ID FROM CCD_DATA_SET_TYPES WHERE DATA_SET_TYPE_NAME = 'Active Acoustics'), '', 'https://inport.nmfs.noaa.gov/inport/item/2711', '', '', (SELECT CRUISE_LEG_ID FROM CCD_CRUISE_LEGS where leg_name = 'SE-15-01'), (SELECT DATA_SET_STATUS_ID FROM CCD_DATA_SET_STATUS where status_code = 'PA'));</v>
      </c>
    </row>
    <row r="8" spans="1:9" x14ac:dyDescent="0.25">
      <c r="A8" s="3" t="s">
        <v>156</v>
      </c>
      <c r="B8" t="s">
        <v>110</v>
      </c>
      <c r="G8" t="s">
        <v>151</v>
      </c>
      <c r="H8" t="s">
        <v>166</v>
      </c>
      <c r="I8" t="str">
        <f t="shared" si="0"/>
        <v>insert into ccd_data_sets (DATA_SET_DESC, DATA_SET_TYPE_ID, DATA_SET_DOI, DATA_SET_INPORT_URL, DATA_SET_ACCESS_URL, DATA_SET_ARCHIVE_URL, CRUISE_LEG_ID, DATA_SET_STATUS_ID) values ('This accession contains the Modular Optical Underwater Survey System (MOUSS) stereo video data from SE-18-06 (10/17/2018 - 10/31/2018)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 (SELECT DATA_SET_TYPE_ID FROM CCD_DATA_SET_TYPES WHERE DATA_SET_TYPE_NAME = 'MOUSS Video'), '', '', '', '', (SELECT CRUISE_LEG_ID FROM CCD_CRUISE_LEGS where leg_name = 'SE-18-06'), (SELECT DATA_SET_STATUS_ID FROM CCD_DATA_SET_STATUS where status_code = 'COL'));</v>
      </c>
    </row>
    <row r="9" spans="1:9" x14ac:dyDescent="0.25">
      <c r="I9"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0" spans="1:9" x14ac:dyDescent="0.25">
      <c r="I10"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1" spans="1:9" x14ac:dyDescent="0.25">
      <c r="I11"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2" spans="1:9" x14ac:dyDescent="0.25">
      <c r="I12"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3" spans="1:9" x14ac:dyDescent="0.25">
      <c r="I13"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4" spans="1:9" x14ac:dyDescent="0.25">
      <c r="I14"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5" spans="1:9" x14ac:dyDescent="0.25">
      <c r="I15"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6" spans="1:9" x14ac:dyDescent="0.25">
      <c r="I16"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7" spans="9:9" x14ac:dyDescent="0.25">
      <c r="I17"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8" spans="9:9" x14ac:dyDescent="0.25">
      <c r="I18"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9" spans="9:9" x14ac:dyDescent="0.25">
      <c r="I19"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20" spans="9:9" x14ac:dyDescent="0.25">
      <c r="I20"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21" spans="9:9" x14ac:dyDescent="0.25">
      <c r="I21"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E2" sqref="E2:E7"/>
    </sheetView>
  </sheetViews>
  <sheetFormatPr defaultRowHeight="15" x14ac:dyDescent="0.25"/>
  <cols>
    <col min="1" max="2" width="25.5703125" customWidth="1"/>
    <col min="3" max="3" width="69.42578125" customWidth="1"/>
    <col min="4" max="5" width="25.5703125" customWidth="1"/>
  </cols>
  <sheetData>
    <row r="1" spans="1:5" x14ac:dyDescent="0.25">
      <c r="A1" t="s">
        <v>157</v>
      </c>
      <c r="B1" t="s">
        <v>158</v>
      </c>
      <c r="C1" t="s">
        <v>159</v>
      </c>
      <c r="D1" t="s">
        <v>160</v>
      </c>
      <c r="E1" t="s">
        <v>109</v>
      </c>
    </row>
    <row r="2" spans="1:5" x14ac:dyDescent="0.25">
      <c r="A2" t="s">
        <v>166</v>
      </c>
      <c r="B2" t="s">
        <v>169</v>
      </c>
      <c r="C2" s="4" t="s">
        <v>177</v>
      </c>
      <c r="D2" t="s">
        <v>176</v>
      </c>
      <c r="E2" t="str">
        <f>CONCATENATE("insert into ccd_data_set_status (", A$1, ", ", B$1, ", ", C$1, ", ", D$1, ") values ('", SUBSTITUTE(A2, "'", "''"), "', '", SUBSTITUTE(B2, "'", "''"), "', '", C2, "', '", D2, "');")</f>
        <v>insert into ccd_data_set_status (STATUS_CODE, STATUS_NAME, STATUS_DESC, STATUS_COLOR) values ('COL', 'Data Collection', 'Data is being collected', '#e76e3c');</v>
      </c>
    </row>
    <row r="3" spans="1:5" x14ac:dyDescent="0.25">
      <c r="A3" t="s">
        <v>167</v>
      </c>
      <c r="B3" t="s">
        <v>170</v>
      </c>
      <c r="C3" s="4" t="s">
        <v>178</v>
      </c>
      <c r="D3" t="s">
        <v>175</v>
      </c>
      <c r="E3" t="str">
        <f t="shared" ref="E3:E7" si="0">CONCATENATE("insert into ccd_data_set_status (", A$1, ", ", B$1, ", ", C$1, ", ", D$1, ") values ('", SUBSTITUTE(A3, "'", "''"), "', '", SUBSTITUTE(B3, "'", "''"), "', '", C3, "', '", D3, "');")</f>
        <v>insert into ccd_data_set_status (STATUS_CODE, STATUS_NAME, STATUS_DESC, STATUS_COLOR) values ('PR', 'Data Processing', 'Data has been collected and the data is currently being processed', '#4b6a88');</v>
      </c>
    </row>
    <row r="4" spans="1:5" ht="30" x14ac:dyDescent="0.25">
      <c r="A4" t="s">
        <v>179</v>
      </c>
      <c r="B4" t="s">
        <v>180</v>
      </c>
      <c r="C4" s="4" t="s">
        <v>181</v>
      </c>
      <c r="D4" t="s">
        <v>174</v>
      </c>
      <c r="E4" t="str">
        <f t="shared" si="0"/>
        <v>insert into ccd_data_set_status (STATUS_CODE, STATUS_NAME, STATUS_DESC, STATUS_COLOR) values ('QC', 'Quality Control', 'Data has been processed and data quality control is currently being evaluated and issues are being resolved and/or annotated', '#0000e0');</v>
      </c>
    </row>
    <row r="5" spans="1:5" x14ac:dyDescent="0.25">
      <c r="A5" t="s">
        <v>163</v>
      </c>
      <c r="B5" t="s">
        <v>162</v>
      </c>
      <c r="C5" s="4" t="s">
        <v>182</v>
      </c>
      <c r="D5" t="s">
        <v>173</v>
      </c>
      <c r="E5" t="str">
        <f t="shared" si="0"/>
        <v>insert into ccd_data_set_status (STATUS_CODE, STATUS_NAME, STATUS_DESC, STATUS_COLOR) values ('IA', 'Internally Accessible', 'Data has been quality controlled and it is currently internally accessible', '#1e90ff');</v>
      </c>
    </row>
    <row r="6" spans="1:5" x14ac:dyDescent="0.25">
      <c r="A6" t="s">
        <v>164</v>
      </c>
      <c r="B6" t="s">
        <v>161</v>
      </c>
      <c r="C6" s="4" t="s">
        <v>183</v>
      </c>
      <c r="D6" t="s">
        <v>172</v>
      </c>
      <c r="E6" t="str">
        <f t="shared" si="0"/>
        <v>insert into ccd_data_set_status (STATUS_CODE, STATUS_NAME, STATUS_DESC, STATUS_COLOR) values ('PA', 'Publicly Accessible', 'Data has been quality controlled and it is currently publicly accessible', '#005555');</v>
      </c>
    </row>
    <row r="7" spans="1:5" x14ac:dyDescent="0.25">
      <c r="A7" t="s">
        <v>165</v>
      </c>
      <c r="B7" t="s">
        <v>168</v>
      </c>
      <c r="C7" s="4" t="s">
        <v>184</v>
      </c>
      <c r="D7" t="s">
        <v>171</v>
      </c>
      <c r="E7" t="str">
        <f t="shared" si="0"/>
        <v>insert into ccd_data_set_status (STATUS_CODE, STATUS_NAME, STATUS_DESC, STATUS_COLOR) values ('ARCH', 'Archived', 'Data has been quality controlled and it is currently archived', '#00aa00');</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52</vt:i4>
      </vt:variant>
    </vt:vector>
  </HeadingPairs>
  <TitlesOfParts>
    <vt:vector size="52" baseType="lpstr">
      <vt:lpstr>Vessels</vt:lpstr>
      <vt:lpstr>Cruises</vt:lpstr>
      <vt:lpstr>Cruise Legs</vt:lpstr>
      <vt:lpstr>Cruise Leg Aliases</vt:lpstr>
      <vt:lpstr>Regions</vt:lpstr>
      <vt:lpstr>Data Set Types</vt:lpstr>
      <vt:lpstr>Data Products</vt:lpstr>
      <vt:lpstr>Data Sets</vt:lpstr>
      <vt:lpstr>Data Set Status</vt:lpstr>
      <vt:lpstr>Platform Type</vt:lpstr>
      <vt:lpstr>Science Center</vt:lpstr>
      <vt:lpstr>Science Center Divisions</vt:lpstr>
      <vt:lpstr>Regional Ecosystem</vt:lpstr>
      <vt:lpstr>Gear</vt:lpstr>
      <vt:lpstr>Standard Survey Name</vt:lpstr>
      <vt:lpstr>Survey Frequency</vt:lpstr>
      <vt:lpstr>Survey Name</vt:lpstr>
      <vt:lpstr>Survey Type</vt:lpstr>
      <vt:lpstr>Vessel List</vt:lpstr>
      <vt:lpstr>Vessel Type</vt:lpstr>
      <vt:lpstr>Survey Categories</vt:lpstr>
      <vt:lpstr>Target Species - ESA</vt:lpstr>
      <vt:lpstr>Fiscal Year</vt:lpstr>
      <vt:lpstr>Fiscal Quarter</vt:lpstr>
      <vt:lpstr>Target Species - MMPA</vt:lpstr>
      <vt:lpstr>Target Species - FSSI</vt:lpstr>
      <vt:lpstr>Expected Species Categories</vt:lpstr>
      <vt:lpstr>Cruise Survey Categories</vt:lpstr>
      <vt:lpstr>Cruise ESA Species</vt:lpstr>
      <vt:lpstr>Cruise FSSI Species</vt:lpstr>
      <vt:lpstr>Cruise MMPA Species</vt:lpstr>
      <vt:lpstr>Cruise Expected Species</vt:lpstr>
      <vt:lpstr>Cruise Target Species OTH</vt:lpstr>
      <vt:lpstr>Leg Ecosystems</vt:lpstr>
      <vt:lpstr>Leg Gear</vt:lpstr>
      <vt:lpstr>Cruise Leg Regions</vt:lpstr>
      <vt:lpstr>Gear Presets</vt:lpstr>
      <vt:lpstr>Gear Preset Options</vt:lpstr>
      <vt:lpstr>Reg Ecosystem Presets</vt:lpstr>
      <vt:lpstr>Reg Ecosystem Preset Options</vt:lpstr>
      <vt:lpstr>Region Presets</vt:lpstr>
      <vt:lpstr>Region Preset Options</vt:lpstr>
      <vt:lpstr>Survey Category Presets</vt:lpstr>
      <vt:lpstr>Survey Category Preset Options</vt:lpstr>
      <vt:lpstr>MMPA Species Presets</vt:lpstr>
      <vt:lpstr>MMPA Species Preset Options</vt:lpstr>
      <vt:lpstr>ESA Species Presets</vt:lpstr>
      <vt:lpstr>ESA Species Preset Options</vt:lpstr>
      <vt:lpstr>FSSI Species Presets</vt:lpstr>
      <vt:lpstr>FSSI Species Preset Options</vt:lpstr>
      <vt:lpstr>Expected Species Cat Presets</vt:lpstr>
      <vt:lpstr>Expected Species Cat Preset Opt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2023-07-26T18:33:08Z</dcterms:modified>
</cp:coreProperties>
</file>