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29" activeTab="33"/>
  </bookViews>
  <sheets>
    <sheet name="Vessels" sheetId="10" r:id="rId1"/>
    <sheet name="Cruises" sheetId="1" r:id="rId2"/>
    <sheet name="Cruise Legs" sheetId="5" r:id="rId3"/>
    <sheet name="Cruise Leg Aliases" sheetId="9" r:id="rId4"/>
    <sheet name="Cruise Leg Data Sets" sheetId="60" r:id="rId5"/>
    <sheet name="Cruise Leg Reg Ecosystems" sheetId="61" r:id="rId6"/>
    <sheet name="Regions" sheetId="6" r:id="rId7"/>
    <sheet name="Data Set Types" sheetId="2" r:id="rId8"/>
    <sheet name="Data Products" sheetId="8" r:id="rId9"/>
    <sheet name="Data Sets" sheetId="3" r:id="rId10"/>
    <sheet name="Data Set Status" sheetId="4" r:id="rId11"/>
    <sheet name="Platform Type" sheetId="11" r:id="rId12"/>
    <sheet name="Science Center" sheetId="29" r:id="rId13"/>
    <sheet name="Science Center Divisions" sheetId="59" r:id="rId14"/>
    <sheet name="Regional Ecosystem" sheetId="12" r:id="rId15"/>
    <sheet name="Gear" sheetId="13" r:id="rId16"/>
    <sheet name="Standard Survey Name" sheetId="15" r:id="rId17"/>
    <sheet name="Survey Frequency" sheetId="16" r:id="rId18"/>
    <sheet name="Survey Name" sheetId="30" r:id="rId19"/>
    <sheet name="Survey Type" sheetId="31" r:id="rId20"/>
    <sheet name="Vessel List" sheetId="32" r:id="rId21"/>
    <sheet name="Vessel Type" sheetId="33" r:id="rId22"/>
    <sheet name="Survey Categories" sheetId="17" r:id="rId23"/>
    <sheet name="Target Species - ESA" sheetId="24" r:id="rId24"/>
    <sheet name="Fiscal Year" sheetId="26" r:id="rId25"/>
    <sheet name="Fiscal Quarter" sheetId="27" r:id="rId26"/>
    <sheet name="Target Species - MMPA" sheetId="19" r:id="rId27"/>
    <sheet name="Target Species - FSSI" sheetId="21" r:id="rId28"/>
    <sheet name="Expected Species Categories" sheetId="20" r:id="rId29"/>
    <sheet name="Cruise Survey Categories" sheetId="34" r:id="rId30"/>
    <sheet name="Cruise ESA Species" sheetId="35" r:id="rId31"/>
    <sheet name="Cruise FSSI Species" sheetId="36" r:id="rId32"/>
    <sheet name="Cruise MMPA Species" sheetId="37" r:id="rId33"/>
    <sheet name="Cruise Expected Species" sheetId="38" r:id="rId34"/>
    <sheet name="Cruise Target Species OTH" sheetId="42" r:id="rId35"/>
    <sheet name="Leg Ecosystems" sheetId="39" r:id="rId36"/>
    <sheet name="Leg Gear" sheetId="40" r:id="rId37"/>
    <sheet name="Cruise Leg Regions" sheetId="7" r:id="rId38"/>
    <sheet name="Gear Presets" sheetId="43" r:id="rId39"/>
    <sheet name="Gear Preset Options" sheetId="44" r:id="rId40"/>
    <sheet name="Reg Ecosystem Presets" sheetId="45" r:id="rId41"/>
    <sheet name="Reg Ecosystem Preset Options" sheetId="46" r:id="rId42"/>
    <sheet name="Region Presets" sheetId="47" r:id="rId43"/>
    <sheet name="Region Preset Options" sheetId="48" r:id="rId44"/>
    <sheet name="Survey Category Presets" sheetId="49" r:id="rId45"/>
    <sheet name="Survey Category Preset Options" sheetId="50" r:id="rId46"/>
    <sheet name="MMPA Species Presets" sheetId="51" r:id="rId47"/>
    <sheet name="MMPA Species Preset Options" sheetId="52" r:id="rId48"/>
    <sheet name="ESA Species Presets" sheetId="53" r:id="rId49"/>
    <sheet name="ESA Species Preset Options" sheetId="54" r:id="rId50"/>
    <sheet name="FSSI Species Presets" sheetId="55" r:id="rId51"/>
    <sheet name="FSSI Species Preset Options" sheetId="56" r:id="rId52"/>
    <sheet name="Expected Species Cat Presets" sheetId="57" r:id="rId53"/>
    <sheet name="Expected Species Cat Preset Opt" sheetId="58" r:id="rId5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8" i="61" l="1"/>
  <c r="C37" i="61"/>
  <c r="C36" i="61"/>
  <c r="C35" i="61"/>
  <c r="C34" i="61"/>
  <c r="C33" i="61"/>
  <c r="C32" i="61"/>
  <c r="C31" i="61"/>
  <c r="C12" i="61"/>
  <c r="C11" i="61"/>
  <c r="C10" i="61"/>
  <c r="C9" i="61"/>
  <c r="C8" i="61"/>
  <c r="C7" i="61"/>
  <c r="C6" i="61"/>
  <c r="C5" i="61"/>
  <c r="C4" i="61"/>
  <c r="C3" i="61"/>
  <c r="C2" i="61"/>
  <c r="F95" i="3" l="1"/>
  <c r="F94" i="3"/>
  <c r="F96" i="3"/>
  <c r="C121" i="60"/>
  <c r="C120" i="60"/>
  <c r="C119" i="60"/>
  <c r="C118" i="60"/>
  <c r="C117" i="60"/>
  <c r="C116" i="60"/>
  <c r="I163" i="5"/>
  <c r="I162" i="5"/>
  <c r="I161" i="5"/>
  <c r="I160" i="5"/>
  <c r="I159" i="5"/>
  <c r="I158" i="5"/>
  <c r="I157" i="5"/>
  <c r="I156" i="5"/>
  <c r="I155" i="5"/>
  <c r="I154" i="5"/>
  <c r="L115" i="1"/>
  <c r="L114" i="1"/>
  <c r="L113" i="1"/>
  <c r="L112" i="1"/>
  <c r="L111" i="1"/>
  <c r="L110" i="1"/>
  <c r="L109" i="1"/>
  <c r="L108" i="1"/>
  <c r="L107" i="1"/>
  <c r="D68" i="34" l="1"/>
  <c r="C122" i="40"/>
  <c r="C121" i="40"/>
  <c r="C120" i="40"/>
  <c r="F89" i="3" l="1"/>
  <c r="F88" i="3"/>
  <c r="F87" i="3"/>
  <c r="F86" i="3"/>
  <c r="F85" i="3"/>
  <c r="F84" i="3"/>
  <c r="F83" i="3"/>
  <c r="F82" i="3"/>
  <c r="F81" i="3"/>
  <c r="F80" i="3"/>
  <c r="F79" i="3"/>
  <c r="F78" i="3"/>
  <c r="F77" i="3"/>
  <c r="D17" i="7" l="1"/>
  <c r="D16" i="7"/>
  <c r="C13" i="60"/>
  <c r="I69" i="5"/>
  <c r="F67" i="3" l="1"/>
  <c r="F66" i="3"/>
  <c r="F65" i="3"/>
  <c r="F64" i="3"/>
  <c r="C59" i="60"/>
  <c r="C58" i="60"/>
  <c r="C57" i="60"/>
  <c r="C56" i="60"/>
  <c r="C55" i="60"/>
  <c r="C37" i="60"/>
  <c r="C36" i="60"/>
  <c r="C34" i="60"/>
  <c r="C33" i="60"/>
  <c r="C29" i="60"/>
  <c r="C28" i="60"/>
  <c r="F63" i="3"/>
  <c r="F62" i="3"/>
  <c r="F61" i="3"/>
  <c r="F60" i="3"/>
  <c r="F59" i="3"/>
  <c r="F58" i="3"/>
  <c r="F57" i="3"/>
  <c r="F56" i="3"/>
  <c r="F55" i="3"/>
  <c r="F54" i="3"/>
  <c r="F53" i="3"/>
  <c r="F52" i="3"/>
  <c r="C95" i="60"/>
  <c r="C98" i="60"/>
  <c r="C88" i="60"/>
  <c r="C87" i="60"/>
  <c r="C85" i="60"/>
  <c r="C84" i="60"/>
  <c r="C78" i="60"/>
  <c r="C77" i="60"/>
  <c r="C72" i="60"/>
  <c r="C71" i="60"/>
  <c r="C70" i="60"/>
  <c r="C112" i="60"/>
  <c r="C110" i="60"/>
  <c r="C109" i="60"/>
  <c r="C108" i="60"/>
  <c r="C106" i="60"/>
  <c r="C105" i="60"/>
  <c r="C104" i="60"/>
  <c r="C103" i="60"/>
  <c r="C102" i="60"/>
  <c r="C101" i="60"/>
  <c r="C100" i="60"/>
  <c r="C99" i="60"/>
  <c r="C97" i="60"/>
  <c r="C96" i="60"/>
  <c r="C94" i="60"/>
  <c r="C93" i="60"/>
  <c r="C92" i="60"/>
  <c r="C90" i="60"/>
  <c r="C89" i="60"/>
  <c r="C86" i="60"/>
  <c r="C83" i="60"/>
  <c r="C82" i="60"/>
  <c r="C80" i="60"/>
  <c r="C79" i="60"/>
  <c r="C76" i="60"/>
  <c r="C75" i="60"/>
  <c r="C74" i="60"/>
  <c r="C69" i="60"/>
  <c r="I113" i="5" l="1"/>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C53" i="60"/>
  <c r="C52" i="60"/>
  <c r="C51" i="60"/>
  <c r="C49" i="60"/>
  <c r="C48" i="60"/>
  <c r="C54" i="60"/>
  <c r="C35" i="60"/>
  <c r="C32" i="60"/>
  <c r="C30" i="60"/>
  <c r="C27" i="60"/>
  <c r="C26" i="60"/>
  <c r="C25" i="60"/>
  <c r="C42" i="60"/>
  <c r="C41" i="60"/>
  <c r="C40" i="60"/>
  <c r="C47" i="60"/>
  <c r="C39" i="60"/>
  <c r="C46" i="60"/>
  <c r="C44" i="60"/>
  <c r="C38" i="60"/>
  <c r="C43" i="60"/>
  <c r="C62" i="60"/>
  <c r="C61" i="60"/>
  <c r="F46" i="3"/>
  <c r="F45" i="3"/>
  <c r="F44" i="3"/>
  <c r="F43" i="3"/>
  <c r="F42" i="3"/>
  <c r="F41" i="3"/>
  <c r="F38" i="3"/>
  <c r="F37" i="3"/>
  <c r="F36" i="3"/>
  <c r="F35" i="3"/>
  <c r="F34" i="3"/>
  <c r="F33" i="3"/>
  <c r="F27" i="3"/>
  <c r="F32" i="3"/>
  <c r="F31" i="3"/>
  <c r="F40" i="3"/>
  <c r="F39" i="3"/>
  <c r="F30" i="3"/>
  <c r="F29" i="3"/>
  <c r="F28" i="3"/>
  <c r="C12" i="60" l="1"/>
  <c r="C11" i="60"/>
  <c r="C10" i="60"/>
  <c r="C9" i="60"/>
  <c r="C8" i="60"/>
  <c r="C7" i="60"/>
  <c r="C6" i="60"/>
  <c r="C5" i="60"/>
  <c r="C4" i="60"/>
  <c r="C3" i="60"/>
  <c r="C2" i="60"/>
  <c r="F21" i="3"/>
  <c r="F20" i="3"/>
  <c r="F19" i="3"/>
  <c r="F18" i="3"/>
  <c r="F17" i="3"/>
  <c r="F16" i="3"/>
  <c r="F15" i="3"/>
  <c r="F14" i="3"/>
  <c r="F13" i="3"/>
  <c r="F12" i="3"/>
  <c r="F11" i="3"/>
  <c r="F10" i="3"/>
  <c r="F9" i="3"/>
  <c r="F8" i="3"/>
  <c r="F7" i="3"/>
  <c r="F6" i="3"/>
  <c r="F5" i="3"/>
  <c r="F4" i="3"/>
  <c r="F3" i="3"/>
  <c r="F2" i="3"/>
  <c r="I151" i="5" l="1"/>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82" i="5"/>
  <c r="I79" i="5"/>
  <c r="I78" i="5"/>
  <c r="I77" i="5"/>
  <c r="I76" i="5"/>
  <c r="I75" i="5"/>
  <c r="I74" i="5"/>
  <c r="I73" i="5"/>
  <c r="I70"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C138" i="9" l="1"/>
  <c r="C137" i="9"/>
  <c r="L52" i="1" l="1"/>
  <c r="D44" i="7" l="1"/>
  <c r="D43" i="7"/>
  <c r="C38" i="39"/>
  <c r="C119" i="40"/>
  <c r="C118" i="40"/>
  <c r="C117" i="40"/>
  <c r="D42" i="7"/>
  <c r="D41" i="7"/>
  <c r="D40" i="7"/>
  <c r="D39" i="7"/>
  <c r="D38" i="7"/>
  <c r="C116" i="40"/>
  <c r="C115" i="40"/>
  <c r="C114" i="40"/>
  <c r="C113" i="40"/>
  <c r="C112" i="40"/>
  <c r="C111" i="40"/>
  <c r="C110" i="40"/>
  <c r="C109" i="40"/>
  <c r="C108" i="40"/>
  <c r="C37" i="39"/>
  <c r="C36" i="39"/>
  <c r="C35" i="39"/>
  <c r="C34" i="39"/>
  <c r="C33" i="39"/>
  <c r="C32" i="39"/>
  <c r="D67" i="34" l="1"/>
  <c r="D66" i="34"/>
  <c r="C104" i="40"/>
  <c r="C103" i="40"/>
  <c r="C102" i="40"/>
  <c r="C101" i="40"/>
  <c r="L102" i="1"/>
  <c r="L101" i="1"/>
  <c r="L100" i="1"/>
  <c r="L99" i="1"/>
  <c r="D65" i="34"/>
  <c r="D64" i="34"/>
  <c r="C100" i="40"/>
  <c r="C99" i="40"/>
  <c r="C98" i="40"/>
  <c r="C97" i="40"/>
  <c r="D63" i="34" l="1"/>
  <c r="D62" i="34"/>
  <c r="C96" i="40"/>
  <c r="C95" i="40"/>
  <c r="C94" i="40"/>
  <c r="C93" i="40"/>
  <c r="L98" i="1"/>
  <c r="L97" i="1"/>
  <c r="C92" i="40" l="1"/>
  <c r="C91" i="40"/>
  <c r="C90" i="40"/>
  <c r="C89" i="40"/>
  <c r="C88" i="40"/>
  <c r="C87" i="40"/>
  <c r="C86" i="40"/>
  <c r="D61" i="34"/>
  <c r="D60" i="34"/>
  <c r="D59" i="34"/>
  <c r="D58" i="34"/>
  <c r="L96" i="1"/>
  <c r="L95" i="1"/>
  <c r="L94" i="1"/>
  <c r="L93" i="1"/>
  <c r="D57" i="34" l="1"/>
  <c r="D56" i="34"/>
  <c r="D55" i="34"/>
  <c r="C85" i="40"/>
  <c r="C84" i="40"/>
  <c r="C83" i="40"/>
  <c r="C82" i="40"/>
  <c r="L92" i="1"/>
  <c r="L91" i="1"/>
  <c r="C81" i="40"/>
  <c r="C80" i="40"/>
  <c r="C79" i="40"/>
  <c r="C78" i="40"/>
  <c r="C77" i="40"/>
  <c r="C76" i="40"/>
  <c r="C75" i="40"/>
  <c r="C74" i="40"/>
  <c r="C73" i="40"/>
  <c r="D54" i="34"/>
  <c r="D53" i="34"/>
  <c r="D52" i="34"/>
  <c r="D51" i="34"/>
  <c r="D50" i="34"/>
  <c r="D49" i="34"/>
  <c r="D48" i="34"/>
  <c r="D47" i="34"/>
  <c r="L90" i="1"/>
  <c r="L89" i="1"/>
  <c r="L88" i="1"/>
  <c r="L87" i="1"/>
  <c r="L86" i="1"/>
  <c r="L85" i="1"/>
  <c r="L84" i="1"/>
  <c r="L83" i="1"/>
  <c r="L82" i="1"/>
  <c r="C40" i="40" l="1"/>
  <c r="C39" i="40"/>
  <c r="C38" i="40"/>
  <c r="C37" i="40"/>
  <c r="C36" i="40"/>
  <c r="C35" i="40"/>
  <c r="C34" i="40"/>
  <c r="C33" i="40"/>
  <c r="C32" i="40"/>
  <c r="C31" i="40"/>
  <c r="C30" i="40"/>
  <c r="C29" i="40"/>
  <c r="C28" i="40"/>
  <c r="C27" i="40"/>
  <c r="C26" i="40"/>
  <c r="C25" i="40"/>
  <c r="C24" i="40"/>
  <c r="C23" i="40"/>
  <c r="C22" i="40"/>
  <c r="C21" i="40"/>
  <c r="C20" i="40"/>
  <c r="C19" i="40"/>
  <c r="C18" i="40"/>
  <c r="C17" i="40"/>
  <c r="D31" i="34"/>
  <c r="D18" i="34"/>
  <c r="D30" i="34"/>
  <c r="D29" i="34"/>
  <c r="D28" i="34"/>
  <c r="D27" i="34"/>
  <c r="D26" i="34"/>
  <c r="D25" i="34"/>
  <c r="D24" i="34"/>
  <c r="D23" i="34"/>
  <c r="D22" i="34"/>
  <c r="D21" i="34"/>
  <c r="D20" i="34"/>
  <c r="D19" i="34"/>
  <c r="D17" i="34"/>
  <c r="D37" i="7" l="1"/>
  <c r="D36" i="7"/>
  <c r="D35" i="7"/>
  <c r="D34" i="7"/>
  <c r="D33" i="7"/>
  <c r="C67" i="40"/>
  <c r="C66" i="40"/>
  <c r="C65" i="40"/>
  <c r="C64" i="40"/>
  <c r="C63" i="40"/>
  <c r="C62" i="40"/>
  <c r="C61" i="40"/>
  <c r="C30" i="39"/>
  <c r="C29" i="39"/>
  <c r="C28" i="39"/>
  <c r="D37" i="42"/>
  <c r="D36" i="42"/>
  <c r="C37" i="38"/>
  <c r="C36" i="38"/>
  <c r="C35" i="38"/>
  <c r="C34" i="38"/>
  <c r="C40" i="37"/>
  <c r="C39" i="37"/>
  <c r="C38" i="37"/>
  <c r="C37" i="37"/>
  <c r="C39" i="36"/>
  <c r="C38" i="36"/>
  <c r="C37" i="36"/>
  <c r="C36" i="36"/>
  <c r="C35" i="36"/>
  <c r="C36" i="35"/>
  <c r="C35" i="35"/>
  <c r="C34" i="35"/>
  <c r="C33" i="35"/>
  <c r="C32" i="35"/>
  <c r="D42" i="34"/>
  <c r="D41" i="34"/>
  <c r="D35" i="42"/>
  <c r="D34" i="42"/>
  <c r="D33" i="42"/>
  <c r="D32" i="42"/>
  <c r="C33" i="38"/>
  <c r="C32" i="38"/>
  <c r="C31" i="38"/>
  <c r="C30" i="38"/>
  <c r="C36" i="37"/>
  <c r="C35" i="37"/>
  <c r="C34" i="37"/>
  <c r="C33" i="37"/>
  <c r="C32" i="37"/>
  <c r="C31" i="37"/>
  <c r="C34" i="36"/>
  <c r="C33" i="36"/>
  <c r="C32" i="36"/>
  <c r="C31" i="36"/>
  <c r="C30" i="36"/>
  <c r="C31" i="35"/>
  <c r="C30" i="35"/>
  <c r="C29" i="35"/>
  <c r="D40" i="34"/>
  <c r="D39" i="34"/>
  <c r="D38" i="34"/>
  <c r="D32" i="7"/>
  <c r="D31" i="7"/>
  <c r="D30" i="7"/>
  <c r="D29" i="7"/>
  <c r="D28" i="7"/>
  <c r="C60" i="40"/>
  <c r="C59" i="40"/>
  <c r="C58" i="40"/>
  <c r="C57" i="40"/>
  <c r="C56" i="40"/>
  <c r="C55" i="40"/>
  <c r="C54" i="40"/>
  <c r="C53" i="40"/>
  <c r="C52" i="40"/>
  <c r="C51" i="40"/>
  <c r="C50" i="40"/>
  <c r="C27" i="39"/>
  <c r="C26" i="39"/>
  <c r="C25" i="39"/>
  <c r="C24" i="39"/>
  <c r="D31" i="42"/>
  <c r="D30" i="42"/>
  <c r="D29" i="42"/>
  <c r="C29" i="38"/>
  <c r="C28" i="38"/>
  <c r="C27" i="38"/>
  <c r="C26" i="38"/>
  <c r="C25" i="38"/>
  <c r="C24" i="38"/>
  <c r="C23" i="38"/>
  <c r="C30" i="37"/>
  <c r="C29" i="37"/>
  <c r="C28" i="37"/>
  <c r="C27" i="37"/>
  <c r="C26" i="37"/>
  <c r="C25" i="37"/>
  <c r="C24" i="37"/>
  <c r="C29" i="36"/>
  <c r="C28" i="36"/>
  <c r="C27" i="36"/>
  <c r="C26" i="36"/>
  <c r="C25" i="36"/>
  <c r="C24" i="36"/>
  <c r="C28" i="35"/>
  <c r="C27" i="35"/>
  <c r="C26" i="35"/>
  <c r="C25" i="35"/>
  <c r="C24" i="35"/>
  <c r="C23" i="35"/>
  <c r="C22" i="35"/>
  <c r="C21" i="35"/>
  <c r="C20" i="35"/>
  <c r="D37" i="34"/>
  <c r="D36" i="34"/>
  <c r="D35" i="34"/>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<sst xmlns="http://schemas.openxmlformats.org/spreadsheetml/2006/main" count="5798" uniqueCount="2148">
  <si>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</si>
  <si>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</si>
  <si>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</si>
  <si>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</si>
  <si>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</si>
  <si>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</si>
  <si>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</si>
  <si>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</si>
  <si>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</si>
  <si>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</si>
  <si>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</si>
  <si>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</si>
  <si>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</si>
  <si>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</si>
  <si>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</si>
  <si>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</si>
  <si>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</si>
  <si>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</si>
  <si>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</si>
  <si>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</si>
  <si>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</si>
  <si>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</si>
  <si>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</si>
  <si>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</si>
  <si>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</si>
  <si>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</si>
  <si>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</si>
  <si>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</si>
  <si>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</si>
  <si>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</si>
  <si>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</si>
  <si>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</si>
  <si>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</si>
  <si>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</si>
  <si>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</si>
  <si>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</si>
  <si>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</si>
  <si>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</si>
  <si>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</si>
  <si>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</si>
  <si>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</si>
  <si>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</si>
  <si>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</si>
  <si>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</si>
  <si>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</si>
  <si>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</si>
  <si>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</si>
  <si>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</si>
  <si>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</si>
  <si>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</si>
  <si>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</si>
  <si>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</si>
  <si>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</si>
  <si>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</si>
  <si>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</si>
  <si>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</si>
  <si>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</si>
  <si>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</si>
  <si>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</si>
  <si>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</si>
  <si>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</si>
  <si>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</si>
  <si>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</si>
  <si>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</si>
  <si>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</si>
  <si>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</si>
  <si>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</si>
  <si>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</si>
  <si>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</si>
  <si>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</si>
  <si>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</si>
  <si>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</si>
  <si>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</si>
  <si>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</si>
  <si>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</si>
  <si>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</si>
  <si>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</si>
  <si>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</si>
  <si>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</si>
  <si>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</si>
  <si>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</si>
  <si>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</si>
  <si>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</si>
  <si>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</si>
  <si>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</si>
  <si>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</si>
  <si>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</si>
  <si>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</si>
  <si>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</si>
  <si>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</si>
  <si>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</si>
  <si>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</si>
  <si>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</si>
  <si>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</si>
  <si>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</si>
  <si>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</si>
  <si>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</si>
  <si>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</si>
  <si>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</si>
  <si>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</si>
  <si>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</si>
  <si>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</si>
  <si>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</si>
  <si>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</si>
  <si>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</si>
  <si>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</si>
  <si>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</si>
  <si>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</si>
  <si>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</si>
  <si>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</si>
  <si>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</si>
  <si>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</si>
  <si>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</si>
  <si>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</si>
  <si>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</si>
  <si>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</si>
  <si>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</si>
  <si>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</si>
  <si>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</si>
  <si>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</si>
  <si>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</si>
  <si>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</si>
  <si>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</si>
  <si>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</si>
  <si>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</si>
  <si>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</si>
  <si>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</si>
  <si>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</si>
  <si>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</si>
  <si>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</si>
  <si>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</si>
  <si>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</si>
  <si>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</si>
  <si>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</si>
  <si>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</si>
  <si>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</si>
  <si>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</si>
  <si>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</si>
  <si>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CRUISE_ID</t>
  </si>
  <si>
    <t>SE-17-07</t>
  </si>
  <si>
    <t>SE1707</t>
  </si>
  <si>
    <t>Midwater Trawling</t>
  </si>
  <si>
    <t>Midwater Trawling Survey</t>
  </si>
  <si>
    <t>Active Acoustics</t>
  </si>
  <si>
    <t>Active Acoustics Survey</t>
  </si>
  <si>
    <t>SE-18-06</t>
  </si>
  <si>
    <t>SE1806</t>
  </si>
  <si>
    <t>SE-17-02</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</si>
  <si>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</si>
  <si>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</si>
  <si>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</si>
  <si>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</si>
  <si>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</si>
  <si>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</si>
  <si>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</si>
  <si>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</si>
  <si>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</si>
  <si>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</si>
  <si>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</si>
  <si>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</si>
  <si>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</si>
  <si>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</si>
  <si>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</si>
  <si>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</si>
  <si>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</si>
  <si>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</si>
  <si>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</si>
  <si>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</si>
  <si>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</si>
  <si>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</si>
  <si>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</si>
  <si>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</si>
  <si>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</si>
  <si>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</si>
  <si>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</si>
  <si>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</si>
  <si>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</si>
  <si>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</si>
  <si>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</si>
  <si>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</si>
  <si>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</si>
  <si>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</si>
  <si>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</si>
  <si>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</si>
  <si>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</si>
  <si>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</si>
  <si>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</si>
  <si>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</si>
  <si>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</si>
  <si>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</si>
  <si>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</si>
  <si>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</si>
  <si>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</si>
  <si>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</si>
  <si>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</si>
  <si>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</si>
  <si>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</si>
  <si>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</si>
  <si>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</si>
  <si>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</si>
  <si>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</si>
  <si>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</si>
  <si>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</si>
  <si>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</si>
  <si>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</si>
  <si>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</si>
  <si>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</si>
  <si>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</si>
  <si>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</si>
  <si>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</si>
  <si>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</si>
  <si>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</si>
  <si>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</si>
  <si>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</si>
  <si>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</si>
  <si>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</si>
  <si>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</si>
  <si>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</si>
  <si>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</si>
  <si>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</si>
  <si>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</si>
  <si>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</si>
  <si>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</si>
  <si>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</si>
  <si>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</si>
  <si>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</si>
  <si>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</si>
  <si>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</si>
  <si>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</si>
  <si>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</si>
  <si>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</si>
  <si>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</si>
  <si>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</si>
  <si>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</si>
  <si>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</si>
  <si>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</si>
  <si>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</si>
  <si>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</si>
  <si>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</si>
  <si>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</si>
  <si>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</si>
  <si>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</si>
  <si>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</si>
  <si>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</si>
  <si>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</si>
  <si>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</si>
  <si>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</si>
  <si>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</si>
  <si>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</si>
  <si>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</si>
  <si>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</si>
  <si>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</si>
  <si>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</si>
  <si>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</si>
  <si>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</si>
  <si>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</si>
  <si>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</si>
  <si>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</si>
  <si>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</si>
  <si>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</si>
  <si>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</si>
  <si>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</si>
  <si>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</si>
  <si>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</si>
  <si>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</si>
  <si>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</si>
  <si>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</si>
  <si>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</si>
  <si>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</si>
  <si>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</si>
  <si>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</si>
  <si>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</si>
  <si>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</si>
  <si>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</si>
  <si>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</si>
  <si>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</si>
  <si>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</si>
  <si>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</si>
  <si>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</si>
  <si>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</si>
  <si>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</si>
  <si>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</si>
  <si>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</si>
  <si>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</si>
  <si>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</si>
  <si>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</si>
  <si>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</si>
  <si>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</si>
  <si>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</si>
  <si>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</si>
  <si>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</si>
  <si>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</si>
  <si>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</si>
  <si>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</si>
  <si>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</si>
  <si>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</si>
  <si>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</si>
  <si>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</si>
  <si>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</si>
  <si>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</si>
  <si>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</si>
  <si>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</si>
  <si>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</si>
  <si>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</si>
  <si>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</si>
  <si>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</si>
  <si>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</si>
  <si>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</si>
  <si>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</si>
  <si>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</si>
  <si>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</si>
  <si>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</si>
  <si>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</si>
  <si>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</si>
  <si>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</si>
  <si>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</si>
  <si>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</si>
  <si>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</si>
  <si>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</si>
  <si>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</si>
  <si>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</si>
  <si>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</si>
  <si>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</si>
  <si>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</si>
  <si>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</si>
  <si>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</si>
  <si>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</si>
  <si>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</si>
  <si>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</si>
  <si>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</si>
  <si>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</si>
  <si>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</si>
  <si>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</si>
  <si>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</si>
  <si>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</si>
  <si>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</si>
  <si>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</si>
  <si>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</si>
  <si>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</si>
  <si>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</si>
  <si>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</si>
  <si>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</si>
  <si>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</si>
  <si>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</si>
  <si>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</si>
  <si>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</si>
  <si>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</si>
  <si>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</si>
  <si>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</si>
  <si>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</si>
  <si>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</si>
  <si>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</si>
  <si>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</si>
  <si>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</si>
  <si>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</si>
  <si>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</si>
  <si>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</si>
  <si>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</si>
  <si>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</si>
  <si>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</si>
  <si>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</si>
  <si>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</si>
  <si>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</si>
  <si>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</si>
  <si>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</si>
  <si>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</si>
  <si>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</si>
  <si>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</si>
  <si>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</si>
  <si>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</si>
  <si>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</si>
  <si>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</si>
  <si>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</si>
  <si>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</si>
  <si>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</si>
  <si>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</si>
  <si>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</si>
  <si>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</si>
  <si>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</si>
  <si>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</si>
  <si>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</si>
  <si>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</si>
  <si>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</si>
  <si>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</si>
  <si>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</si>
  <si>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</si>
  <si>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</si>
  <si>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</si>
  <si>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</si>
  <si>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</si>
  <si>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</si>
  <si>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</si>
  <si>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</si>
  <si>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</si>
  <si>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</si>
  <si>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</si>
  <si>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</si>
  <si>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</si>
  <si>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</si>
  <si>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</si>
  <si>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</si>
  <si>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</si>
  <si>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</si>
  <si>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</si>
  <si>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</si>
  <si>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</si>
  <si>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</si>
  <si>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</si>
  <si>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</si>
  <si>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</si>
  <si>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</si>
  <si>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</si>
  <si>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</si>
  <si>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</si>
  <si>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</si>
  <si>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</si>
  <si>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</si>
  <si>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</si>
  <si>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</si>
  <si>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</si>
  <si>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</si>
  <si>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</si>
  <si>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</si>
  <si>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</si>
  <si>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</si>
  <si>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</si>
  <si>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</si>
  <si>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</si>
  <si>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</si>
  <si>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</si>
  <si>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</si>
  <si>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</si>
  <si>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</si>
  <si>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</si>
  <si>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</si>
  <si>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</si>
  <si>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</si>
  <si>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</si>
  <si>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</si>
  <si>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</si>
  <si>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</si>
  <si>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</si>
  <si>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</si>
  <si>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</si>
  <si>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</si>
  <si>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</si>
  <si>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</si>
  <si>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</si>
  <si>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</si>
  <si>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</si>
  <si>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</si>
  <si>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</si>
  <si>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</si>
  <si>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</si>
  <si>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</si>
  <si>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</si>
  <si>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</si>
  <si>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</si>
  <si>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</si>
  <si>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</si>
  <si>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</si>
  <si>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</si>
  <si>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</si>
  <si>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</si>
  <si>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</si>
  <si>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</si>
  <si>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</si>
  <si>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</si>
  <si>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</si>
  <si>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</si>
  <si>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</si>
  <si>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</si>
  <si>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</si>
  <si>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</si>
  <si>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</si>
  <si>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</si>
  <si>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</si>
  <si>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</si>
  <si>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</si>
  <si>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</si>
  <si>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</si>
  <si>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</si>
  <si>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</si>
  <si>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</si>
  <si>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</si>
  <si>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</si>
  <si>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</si>
  <si>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</si>
  <si>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</si>
  <si>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</si>
  <si>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</si>
  <si>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</si>
  <si>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</si>
  <si>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</si>
  <si>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</si>
  <si>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</si>
  <si>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</si>
  <si>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</si>
  <si>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</si>
  <si>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</si>
  <si>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</si>
  <si>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</si>
  <si>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</si>
  <si>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</si>
  <si>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</si>
  <si>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</si>
  <si>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</si>
  <si>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</si>
  <si>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</si>
  <si>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</si>
  <si>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</si>
  <si>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</si>
  <si>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</si>
  <si>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</si>
  <si>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</si>
  <si>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</si>
  <si>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</si>
  <si>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</si>
  <si>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</si>
  <si>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</si>
  <si>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</si>
  <si>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</si>
  <si>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</si>
  <si>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</si>
  <si>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</si>
  <si>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</si>
  <si>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</si>
  <si>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</si>
  <si>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</si>
  <si>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</si>
  <si>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</si>
  <si>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</si>
  <si>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</si>
  <si>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</si>
  <si>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</si>
  <si>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</si>
  <si>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</si>
  <si>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</si>
  <si>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</si>
  <si>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</si>
  <si>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</si>
  <si>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</si>
  <si>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</si>
  <si>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</si>
  <si>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</si>
  <si>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</si>
  <si>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</si>
  <si>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</si>
  <si>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</si>
  <si>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</si>
  <si>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</si>
  <si>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</si>
  <si>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</si>
  <si>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</si>
  <si>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</si>
  <si>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</si>
  <si>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</si>
  <si>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</si>
  <si>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</si>
  <si>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</si>
  <si>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</si>
  <si>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</si>
  <si>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</si>
  <si>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</si>
  <si>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</si>
  <si>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</si>
  <si>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</si>
  <si>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</si>
  <si>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</si>
  <si>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</si>
  <si>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</si>
  <si>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</si>
  <si>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</si>
  <si>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</si>
  <si>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</si>
  <si>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</si>
  <si>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</si>
  <si>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</si>
  <si>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</si>
  <si>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</si>
  <si>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</si>
  <si>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</si>
  <si>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</si>
  <si>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</si>
  <si>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</si>
  <si>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</si>
  <si>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</si>
  <si>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</si>
  <si>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</si>
  <si>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</si>
  <si>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</si>
  <si>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</si>
  <si>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</si>
  <si>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</si>
  <si>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</si>
  <si>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</si>
  <si>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</si>
  <si>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</si>
  <si>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</si>
  <si>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</si>
  <si>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</si>
  <si>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</si>
  <si>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</si>
  <si>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</si>
  <si>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</si>
  <si>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</si>
  <si>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</si>
  <si>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</si>
  <si>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</si>
  <si>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</si>
  <si>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</si>
  <si>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</si>
  <si>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</si>
  <si>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</si>
  <si>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</si>
  <si>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</si>
  <si>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</si>
  <si>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</si>
  <si>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</si>
  <si>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</si>
  <si>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</si>
  <si>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</si>
  <si>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</si>
  <si>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</si>
  <si>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</si>
  <si>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</si>
  <si>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</si>
  <si>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</si>
  <si>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</si>
  <si>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</si>
  <si>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</si>
  <si>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</si>
  <si>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</si>
  <si>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</si>
  <si>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</si>
  <si>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</si>
  <si>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</si>
  <si>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</si>
  <si>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</si>
  <si>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</si>
  <si>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</si>
  <si>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</si>
  <si>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</si>
  <si>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</si>
  <si>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</si>
  <si>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</si>
  <si>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</si>
  <si>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</si>
  <si>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</si>
  <si>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</si>
  <si>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</si>
  <si>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</si>
  <si>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</si>
  <si>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</si>
  <si>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</si>
  <si>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</si>
  <si>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</si>
  <si>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</si>
  <si>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</si>
  <si>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</si>
  <si>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</si>
  <si>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</si>
  <si>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</si>
  <si>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</si>
  <si>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</si>
  <si>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</si>
  <si>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</si>
  <si>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</si>
  <si>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</si>
  <si>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</si>
  <si>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</si>
  <si>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</si>
  <si>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</si>
  <si>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</si>
  <si>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</si>
  <si>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</si>
  <si>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</si>
  <si>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</si>
  <si>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</si>
  <si>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</si>
  <si>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</si>
  <si>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</si>
  <si>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</si>
  <si>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</si>
  <si>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</si>
  <si>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</si>
  <si>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</si>
  <si>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</si>
  <si>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</si>
  <si>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</si>
  <si>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</si>
  <si>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</si>
  <si>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</si>
  <si>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</si>
  <si>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</si>
  <si>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</si>
  <si>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</si>
  <si>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</si>
  <si>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</si>
  <si>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</si>
  <si>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</si>
  <si>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</si>
  <si>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</si>
  <si>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</si>
  <si>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</si>
  <si>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</si>
  <si>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</si>
  <si>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</si>
  <si>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</si>
  <si>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</si>
  <si>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</si>
  <si>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</si>
  <si>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</si>
  <si>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</si>
  <si>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</si>
  <si>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</si>
  <si>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</si>
  <si>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</si>
  <si>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</si>
  <si>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</si>
  <si>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</si>
  <si>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</si>
  <si>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</si>
  <si>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</si>
  <si>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</si>
  <si>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</si>
  <si>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</si>
  <si>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</si>
  <si>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</si>
  <si>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</si>
  <si>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</si>
  <si>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</si>
  <si>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</si>
  <si>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</si>
  <si>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</si>
  <si>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</si>
  <si>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</si>
  <si>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</si>
  <si>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</si>
  <si>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</si>
  <si>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</si>
  <si>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</si>
  <si>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</si>
  <si>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</si>
  <si>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</si>
  <si>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</si>
  <si>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</si>
  <si>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</si>
  <si>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</si>
  <si>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</si>
  <si>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</si>
  <si>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</si>
  <si>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</si>
  <si>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</si>
  <si>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</si>
  <si>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</si>
  <si>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</si>
  <si>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</si>
  <si>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</si>
  <si>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</si>
  <si>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</si>
  <si>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</si>
  <si>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</si>
  <si>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</si>
  <si>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</si>
  <si>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</si>
  <si>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</si>
  <si>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</si>
  <si>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</si>
  <si>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</si>
  <si>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</si>
  <si>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</si>
  <si>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</si>
  <si>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</si>
  <si>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</si>
  <si>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</si>
  <si>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</si>
  <si>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</si>
  <si>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</si>
  <si>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</si>
  <si>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</si>
  <si>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</si>
  <si>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</si>
  <si>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</si>
  <si>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</si>
  <si>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</si>
  <si>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</si>
  <si>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</si>
  <si>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</si>
  <si>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</si>
  <si>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</si>
  <si>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</si>
  <si>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</si>
  <si>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</si>
  <si>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</si>
  <si>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</si>
  <si>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</si>
  <si>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</si>
  <si>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</si>
  <si>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</si>
  <si>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</si>
  <si>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</si>
  <si>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</si>
  <si>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</si>
  <si>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</si>
  <si>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</si>
  <si>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</si>
  <si>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</si>
  <si>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</si>
  <si>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</si>
  <si>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</si>
  <si>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</si>
  <si>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</si>
  <si>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</si>
  <si>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</si>
  <si>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</si>
  <si>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</si>
  <si>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</si>
  <si>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</si>
  <si>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</si>
  <si>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</si>
  <si>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</si>
  <si>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</si>
  <si>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</si>
  <si>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</si>
  <si>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</si>
  <si>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</si>
  <si>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</si>
  <si>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</si>
  <si>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</si>
  <si>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</si>
  <si>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</si>
  <si>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</si>
  <si>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</si>
  <si>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</si>
  <si>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</si>
  <si>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</si>
  <si>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</si>
  <si>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</si>
  <si>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</si>
  <si>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</si>
  <si>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</si>
  <si>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</si>
  <si>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</si>
  <si>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</si>
  <si>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</si>
  <si>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</si>
  <si>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</si>
  <si>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</si>
  <si>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</si>
  <si>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</si>
  <si>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</si>
  <si>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</si>
  <si>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</si>
  <si>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</si>
  <si>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</si>
  <si>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</si>
  <si>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</si>
  <si>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</si>
  <si>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</si>
  <si>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</si>
  <si>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</si>
  <si>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</si>
  <si>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</si>
  <si>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</si>
  <si>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</si>
  <si>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</si>
  <si>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</si>
  <si>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</si>
  <si>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</si>
  <si>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</si>
  <si>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</si>
  <si>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</si>
  <si>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</si>
  <si>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</si>
  <si>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</si>
  <si>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</si>
  <si>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</si>
  <si>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</si>
  <si>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</si>
  <si>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</si>
  <si>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</si>
  <si>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</si>
  <si>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</si>
  <si>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</si>
  <si>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</si>
  <si>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</si>
  <si>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</si>
  <si>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</si>
  <si>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</si>
  <si>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</si>
  <si>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</si>
  <si>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</si>
  <si>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</si>
  <si>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</si>
  <si>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</si>
  <si>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</si>
  <si>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</si>
  <si>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</si>
  <si>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</si>
  <si>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</si>
  <si>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</si>
  <si>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</si>
  <si>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</si>
  <si>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</si>
  <si>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</si>
  <si>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</si>
  <si>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</si>
  <si>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</si>
  <si>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</si>
  <si>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</si>
  <si>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</si>
  <si>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</si>
  <si>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</si>
  <si>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</si>
  <si>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</si>
  <si>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</si>
  <si>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</si>
  <si>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</si>
  <si>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</si>
  <si>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</si>
  <si>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</si>
  <si>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</si>
  <si>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</si>
  <si>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</si>
  <si>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</si>
  <si>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</si>
  <si>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</si>
  <si>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</si>
  <si>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</si>
  <si>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</si>
  <si>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</si>
  <si>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</si>
  <si>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</si>
  <si>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</si>
  <si>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</si>
  <si>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</si>
  <si>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</si>
  <si>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</si>
  <si>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</si>
  <si>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</si>
  <si>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</si>
  <si>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</si>
  <si>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</si>
  <si>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</si>
  <si>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</si>
  <si>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</si>
  <si>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</si>
  <si>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</si>
  <si>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</si>
  <si>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</si>
  <si>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</si>
  <si>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</si>
  <si>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</si>
  <si>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</si>
  <si>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</si>
  <si>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</si>
  <si>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</si>
  <si>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</si>
  <si>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</si>
  <si>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</si>
  <si>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</si>
  <si>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</si>
  <si>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</si>
  <si>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</si>
  <si>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</si>
  <si>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</si>
  <si>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</si>
  <si>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</si>
  <si>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</si>
  <si>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</si>
  <si>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</si>
  <si>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</si>
  <si>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</si>
  <si>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</si>
  <si>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</si>
  <si>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</si>
  <si>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</si>
  <si>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</si>
  <si>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</si>
  <si>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</si>
  <si>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</si>
  <si>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</si>
  <si>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</si>
  <si>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</si>
  <si>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</si>
  <si>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</si>
  <si>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</si>
  <si>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</si>
  <si>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</si>
  <si>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</si>
  <si>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</si>
  <si>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</si>
  <si>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</si>
  <si>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</si>
  <si>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</si>
  <si>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</si>
  <si>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</si>
  <si>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</si>
  <si>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</si>
  <si>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</si>
  <si>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</si>
  <si>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</si>
  <si>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</si>
  <si>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</si>
  <si>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</si>
  <si>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</si>
  <si>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</si>
  <si>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</si>
  <si>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</si>
  <si>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</si>
  <si>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</si>
  <si>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</si>
  <si>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</si>
  <si>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</si>
  <si>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</si>
  <si>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</si>
  <si>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</si>
  <si>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</si>
  <si>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</si>
  <si>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</si>
  <si>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</si>
  <si>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</si>
  <si>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</si>
  <si>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</si>
  <si>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</si>
  <si>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</si>
  <si>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</si>
  <si>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</si>
  <si>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</si>
  <si>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</si>
  <si>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</si>
  <si>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</si>
  <si>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</si>
  <si>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</si>
  <si>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</si>
  <si>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</si>
  <si>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</si>
  <si>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</si>
  <si>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</si>
  <si>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</si>
  <si>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</si>
  <si>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</si>
  <si>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</si>
  <si>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</si>
  <si>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</si>
  <si>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</si>
  <si>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</si>
  <si>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</si>
  <si>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</si>
  <si>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</si>
  <si>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</si>
  <si>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</si>
  <si>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</si>
  <si>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</si>
  <si>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</si>
  <si>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</si>
  <si>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</si>
  <si>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</si>
  <si>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</si>
  <si>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</si>
  <si>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</si>
  <si>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</si>
  <si>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</si>
  <si>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</si>
  <si>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</si>
  <si>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</si>
  <si>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</si>
  <si>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</si>
  <si>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</si>
  <si>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</si>
  <si>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</si>
  <si>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</si>
  <si>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</si>
  <si>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</si>
  <si>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</si>
  <si>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</si>
  <si>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</si>
  <si>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</si>
  <si>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</si>
  <si>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</si>
  <si>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</si>
  <si>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</si>
  <si>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</si>
  <si>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</si>
  <si>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</si>
  <si>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</si>
  <si>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</si>
  <si>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</si>
  <si>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</si>
  <si>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</si>
  <si>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</si>
  <si>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</si>
  <si>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</si>
  <si>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</si>
  <si>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</si>
  <si>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</si>
  <si>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</si>
  <si>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</si>
  <si>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</si>
  <si>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</si>
  <si>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</si>
  <si>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</si>
  <si>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</si>
  <si>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</si>
  <si>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</si>
  <si>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</si>
  <si>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</si>
  <si>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</si>
  <si>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</si>
  <si>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</si>
  <si>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</si>
  <si>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</si>
  <si>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</si>
  <si>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</si>
  <si>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</si>
  <si>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</si>
  <si>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</si>
  <si>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</si>
  <si>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</si>
  <si>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</si>
  <si>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</si>
  <si>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</si>
  <si>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</si>
  <si>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</si>
  <si>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</si>
  <si>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</si>
  <si>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</si>
  <si>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</si>
  <si>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</si>
  <si>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</si>
  <si>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</si>
  <si>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</si>
  <si>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</si>
  <si>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</si>
  <si>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</si>
  <si>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</si>
  <si>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</si>
  <si>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</si>
  <si>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</si>
  <si>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</si>
  <si>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</si>
  <si>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</si>
  <si>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</si>
  <si>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</si>
  <si>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</si>
  <si>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</si>
  <si>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</si>
  <si>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</si>
  <si>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</si>
  <si>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</si>
  <si>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</si>
  <si>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</si>
  <si>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</si>
  <si>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</si>
  <si>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</si>
  <si>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</si>
  <si>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</si>
  <si>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</si>
  <si>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</si>
  <si>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</si>
  <si>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</si>
  <si>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</si>
  <si>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</si>
  <si>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</si>
  <si>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</si>
  <si>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</si>
  <si>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</si>
  <si>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</si>
  <si>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</si>
  <si>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</si>
  <si>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</si>
  <si>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</si>
  <si>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</si>
  <si>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</si>
  <si>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</si>
  <si>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</si>
  <si>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</si>
  <si>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</si>
  <si>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</si>
  <si>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</si>
  <si>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</si>
  <si>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</si>
  <si>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</si>
  <si>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</si>
  <si>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</si>
  <si>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</si>
  <si>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</si>
  <si>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</si>
  <si>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</si>
  <si>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</si>
  <si>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</si>
  <si>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</si>
  <si>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</si>
  <si>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</si>
  <si>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</si>
  <si>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</si>
  <si>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</si>
  <si>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</si>
  <si>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</si>
  <si>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</si>
  <si>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</si>
  <si>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</si>
  <si>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</si>
  <si>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</si>
  <si>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</si>
  <si>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</si>
  <si>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</si>
  <si>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</si>
  <si>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</si>
  <si>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</si>
  <si>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</si>
  <si>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</si>
  <si>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</si>
  <si>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</si>
  <si>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</si>
  <si>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</si>
  <si>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</si>
  <si>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</si>
  <si>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</si>
  <si>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</si>
  <si>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</si>
  <si>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</si>
  <si>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</si>
  <si>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</si>
  <si>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</si>
  <si>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</si>
  <si>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</si>
  <si>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</si>
  <si>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</si>
  <si>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</si>
  <si>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</si>
  <si>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</si>
  <si>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</si>
  <si>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</si>
  <si>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</si>
  <si>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</si>
  <si>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</si>
  <si>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</si>
  <si>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</si>
  <si>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</si>
  <si>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</si>
  <si>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</si>
  <si>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</si>
  <si>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</si>
  <si>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</si>
  <si>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</si>
  <si>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</si>
  <si>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</si>
  <si>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</si>
  <si>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</si>
  <si>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</si>
  <si>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</si>
  <si>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</si>
  <si>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</si>
  <si>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</si>
  <si>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</si>
  <si>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</si>
  <si>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</si>
  <si>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</si>
  <si>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</si>
  <si>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</si>
  <si>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</si>
  <si>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</si>
  <si>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</si>
  <si>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</si>
  <si>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</si>
  <si>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</si>
  <si>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</si>
  <si>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</si>
  <si>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</si>
  <si>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</si>
  <si>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</si>
  <si>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</si>
  <si>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</si>
  <si>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</si>
  <si>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</si>
  <si>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</si>
  <si>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</si>
  <si>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</si>
  <si>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</si>
  <si>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</si>
  <si>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</si>
  <si>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</si>
  <si>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</si>
  <si>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</si>
  <si>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</si>
  <si>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</si>
  <si>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</si>
  <si>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</si>
  <si>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</si>
  <si>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</si>
  <si>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</si>
  <si>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</si>
  <si>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</si>
  <si>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</si>
  <si>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</si>
  <si>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</si>
  <si>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</si>
  <si>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</si>
  <si>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</si>
  <si>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</si>
  <si>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</si>
  <si>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</si>
  <si>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</si>
  <si>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</si>
  <si>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</si>
  <si>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</si>
  <si>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</si>
  <si>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</si>
  <si>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</si>
  <si>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</si>
  <si>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</si>
  <si>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</si>
  <si>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</si>
  <si>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</si>
  <si>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</si>
  <si>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</si>
  <si>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</si>
  <si>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</si>
  <si>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</si>
  <si>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</si>
  <si>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</si>
  <si>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</si>
  <si>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</si>
  <si>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</si>
  <si>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</si>
  <si>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</si>
  <si>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</si>
  <si>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</si>
  <si>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</si>
  <si>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</si>
  <si>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</si>
  <si>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</si>
  <si>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</si>
  <si>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</si>
  <si>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</si>
  <si>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</si>
  <si>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</si>
  <si>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</si>
  <si>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</si>
  <si>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</si>
  <si>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</si>
  <si>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</si>
  <si>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</si>
  <si>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</si>
  <si>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</si>
  <si>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</si>
  <si>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</si>
  <si>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</si>
  <si>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</si>
  <si>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</si>
  <si>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</si>
  <si>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</si>
  <si>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</si>
  <si>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</si>
  <si>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</si>
  <si>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</si>
  <si>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</si>
  <si>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</si>
  <si>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</si>
  <si>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</si>
  <si>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</si>
  <si>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</si>
  <si>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</si>
  <si>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</si>
  <si>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</si>
  <si>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</si>
  <si>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</si>
  <si>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</si>
  <si>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</si>
  <si>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</si>
  <si>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</si>
  <si>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</si>
  <si>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</si>
  <si>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</si>
  <si>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</si>
  <si>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</si>
  <si>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</si>
  <si>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</si>
  <si>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</si>
  <si>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</si>
  <si>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</si>
  <si>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</si>
  <si>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</si>
  <si>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</si>
  <si>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</si>
  <si>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</si>
  <si>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</si>
  <si>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</si>
  <si>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</si>
  <si>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</si>
  <si>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</si>
  <si>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</si>
  <si>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</si>
  <si>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</si>
  <si>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</si>
  <si>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</si>
  <si>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</si>
  <si>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</si>
  <si>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</si>
  <si>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</si>
  <si>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</si>
  <si>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</si>
  <si>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</si>
  <si>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</si>
  <si>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</si>
  <si>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</si>
  <si>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</si>
  <si>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</si>
  <si>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</si>
  <si>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</si>
  <si>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</si>
  <si>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</si>
  <si>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</si>
  <si>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</si>
  <si>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</si>
  <si>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</si>
  <si>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</si>
  <si>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</si>
  <si>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</si>
  <si>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</si>
  <si>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</si>
  <si>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</si>
  <si>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</si>
  <si>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</si>
  <si>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</si>
  <si>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</si>
  <si>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</si>
  <si>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</si>
  <si>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</si>
  <si>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</si>
  <si>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</si>
  <si>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</si>
  <si>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</si>
  <si>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</si>
  <si>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</si>
  <si>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</si>
  <si>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</si>
  <si>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</si>
  <si>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</si>
  <si>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</si>
  <si>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</si>
  <si>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</si>
  <si>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</si>
  <si>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</si>
  <si>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</si>
  <si>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</si>
  <si>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</si>
  <si>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</si>
  <si>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</si>
  <si>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</si>
  <si>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</si>
  <si>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</si>
  <si>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</si>
  <si>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</si>
  <si>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</si>
  <si>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</si>
  <si>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</si>
  <si>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</si>
  <si>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</si>
  <si>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</si>
  <si>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</si>
  <si>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</si>
  <si>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</si>
  <si>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</si>
  <si>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</si>
  <si>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</si>
  <si>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</si>
  <si>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</si>
  <si>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</si>
  <si>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</si>
  <si>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</si>
  <si>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</si>
  <si>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</si>
  <si>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</si>
  <si>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</si>
  <si>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</si>
  <si>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</si>
  <si>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</si>
  <si>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</si>
  <si>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</si>
  <si>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</si>
  <si>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</si>
  <si>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</si>
  <si>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</si>
  <si>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</si>
  <si>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</si>
  <si>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</si>
  <si>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</si>
  <si>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</si>
  <si>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</si>
  <si>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</si>
  <si>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</si>
  <si>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</si>
  <si>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</si>
  <si>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</si>
  <si>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</si>
  <si>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</si>
  <si>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</si>
  <si>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</si>
  <si>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</si>
  <si>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</si>
  <si>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</si>
  <si>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</si>
  <si>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</si>
  <si>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</si>
  <si>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</si>
  <si>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</si>
  <si>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</si>
  <si>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</si>
  <si>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</si>
  <si>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</si>
  <si>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</si>
  <si>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</si>
  <si>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</si>
  <si>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</si>
  <si>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</si>
  <si>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</si>
  <si>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</si>
  <si>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</si>
  <si>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</si>
  <si>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</si>
  <si>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</si>
  <si>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</si>
  <si>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</si>
  <si>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</si>
  <si>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</si>
  <si>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</si>
  <si>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</si>
  <si>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</si>
  <si>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</si>
  <si>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</si>
  <si>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</si>
  <si>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</si>
  <si>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</si>
  <si>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</si>
  <si>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</si>
  <si>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</si>
  <si>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</si>
  <si>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</si>
  <si>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</si>
  <si>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</si>
  <si>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</si>
  <si>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</si>
  <si>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</si>
  <si>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</si>
  <si>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</si>
  <si>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</si>
  <si>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</si>
  <si>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</si>
  <si>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</si>
  <si>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</si>
  <si>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</si>
  <si>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</si>
  <si>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</si>
  <si>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</si>
  <si>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</si>
  <si>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</si>
  <si>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</si>
  <si>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</si>
  <si>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</si>
  <si>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</si>
  <si>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</si>
  <si>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</si>
  <si>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</si>
  <si>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</si>
  <si>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</si>
  <si>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</si>
  <si>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</si>
  <si>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</si>
  <si>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</si>
  <si>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</si>
  <si>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</si>
  <si>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</si>
  <si>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</si>
  <si>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</si>
  <si>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</si>
  <si>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</si>
  <si>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</si>
  <si>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</si>
  <si>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</si>
  <si>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</si>
  <si>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</si>
  <si>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</si>
  <si>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</si>
  <si>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</si>
  <si>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</si>
  <si>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</si>
  <si>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</si>
  <si>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</si>
  <si>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</si>
  <si>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</si>
  <si>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</si>
  <si>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</si>
  <si>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</si>
  <si>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</si>
  <si>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</si>
  <si>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</si>
  <si>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</si>
  <si>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</si>
  <si>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</si>
  <si>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</si>
  <si>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</si>
  <si>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</si>
  <si>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</si>
  <si>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</si>
  <si>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</si>
  <si>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</si>
  <si>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</si>
  <si>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</si>
  <si>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</si>
  <si>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</si>
  <si>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</si>
  <si>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</si>
  <si>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</si>
  <si>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</si>
  <si>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</si>
  <si>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</si>
  <si>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</si>
  <si>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</si>
  <si>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</si>
  <si>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</si>
  <si>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</si>
  <si>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</si>
  <si>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</si>
  <si>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</si>
  <si>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</si>
  <si>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</si>
  <si>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</si>
  <si>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</si>
  <si>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</si>
  <si>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</si>
  <si>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</si>
  <si>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</si>
  <si>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</si>
  <si>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</si>
  <si>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</si>
  <si>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</si>
  <si>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</si>
  <si>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</si>
  <si>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</si>
  <si>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</si>
  <si>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</si>
  <si>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</si>
  <si>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</si>
  <si>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</si>
  <si>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</si>
  <si>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</si>
  <si>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</si>
  <si>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</si>
  <si>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</si>
  <si>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</si>
  <si>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</si>
  <si>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</si>
  <si>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</si>
  <si>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</si>
  <si>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</si>
  <si>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</si>
  <si>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</si>
  <si>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</si>
  <si>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</si>
  <si>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</si>
  <si>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</si>
  <si>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</si>
  <si>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</si>
  <si>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</si>
  <si>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</si>
  <si>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</si>
  <si>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</si>
  <si>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</si>
  <si>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</si>
  <si>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</si>
  <si>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</si>
  <si>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</si>
  <si>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</si>
  <si>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</si>
  <si>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</si>
  <si>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</si>
  <si>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</si>
  <si>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</si>
  <si>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</si>
  <si>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</si>
  <si>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</si>
  <si>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</si>
  <si>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</si>
  <si>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</si>
  <si>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</si>
  <si>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</si>
  <si>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</si>
  <si>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</si>
  <si>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</si>
  <si>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</si>
  <si>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</si>
  <si>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</si>
  <si>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</si>
  <si>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</si>
  <si>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</si>
  <si>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</si>
  <si>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</si>
  <si>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</si>
  <si>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</si>
  <si>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</si>
  <si>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</si>
  <si>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</si>
  <si>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</si>
  <si>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</si>
  <si>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</si>
  <si>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</si>
  <si>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</si>
  <si>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</si>
  <si>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</si>
  <si>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</si>
  <si>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</si>
  <si>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</si>
  <si>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</si>
  <si>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</si>
  <si>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</si>
  <si>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</si>
  <si>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</si>
  <si>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</si>
  <si>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</si>
  <si>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</si>
  <si>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</si>
  <si>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</si>
  <si>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</si>
  <si>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</si>
  <si>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</si>
  <si>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</si>
  <si>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</si>
  <si>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</si>
  <si>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</si>
  <si>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</si>
  <si>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</si>
  <si>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</si>
  <si>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</si>
  <si>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</si>
  <si>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</si>
  <si>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</si>
  <si>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</si>
  <si>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</si>
  <si>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</si>
  <si>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</si>
  <si>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</si>
  <si>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</si>
  <si>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</si>
  <si>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</si>
  <si>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</si>
  <si>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</si>
  <si>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</si>
  <si>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</si>
  <si>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</si>
  <si>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</si>
  <si>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</si>
  <si>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</si>
  <si>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</si>
  <si>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</si>
  <si>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</si>
  <si>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</si>
  <si>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</si>
  <si>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</si>
  <si>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</si>
  <si>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</si>
  <si>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</si>
  <si>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</si>
  <si>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</si>
  <si>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</si>
  <si>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</si>
  <si>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</si>
  <si>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</si>
  <si>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</si>
  <si>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</si>
  <si>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</si>
  <si>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</si>
  <si>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</si>
  <si>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</si>
  <si>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</si>
  <si>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</si>
  <si>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</si>
  <si>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</si>
  <si>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</si>
  <si>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</si>
  <si>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</si>
  <si>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</si>
  <si>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</si>
  <si>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</si>
  <si>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</si>
  <si>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</si>
  <si>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</si>
  <si>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</si>
  <si>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</si>
  <si>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</si>
  <si>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</si>
  <si>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</si>
  <si>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</si>
  <si>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</si>
  <si>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</si>
  <si>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</si>
  <si>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</si>
  <si>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</si>
  <si>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</si>
  <si>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</si>
  <si>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</si>
  <si>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</si>
  <si>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</si>
  <si>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</si>
  <si>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</si>
  <si>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</si>
  <si>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</si>
  <si>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</si>
  <si>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</si>
  <si>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</si>
  <si>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</si>
  <si>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</si>
  <si>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</si>
  <si>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</si>
  <si>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</si>
  <si>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</si>
  <si>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</si>
  <si>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</si>
  <si>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</si>
  <si>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</si>
  <si>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</si>
  <si>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</si>
  <si>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</si>
  <si>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</si>
  <si>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</si>
  <si>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</si>
  <si>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</si>
  <si>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</si>
  <si>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</si>
  <si>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</si>
  <si>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</si>
  <si>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</si>
  <si>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</si>
  <si>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</si>
  <si>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</si>
  <si>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</si>
  <si>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</si>
  <si>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</si>
  <si>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</si>
  <si>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</si>
  <si>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</si>
  <si>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</si>
  <si>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</si>
  <si>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</si>
  <si>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</si>
  <si>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</si>
  <si>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</si>
  <si>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</si>
  <si>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</si>
  <si>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</si>
  <si>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</si>
  <si>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</si>
  <si>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</si>
  <si>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</si>
  <si>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</si>
  <si>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</si>
  <si>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</si>
  <si>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</si>
  <si>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</si>
  <si>
    <t>Test Case Data:</t>
  </si>
  <si>
    <t>TC-03-07</t>
  </si>
  <si>
    <t>HA1007 (copy)</t>
  </si>
  <si>
    <t>DVM Test Case Data:</t>
  </si>
  <si>
    <t>CCD_CRUISE_PKG Test Case Data:</t>
  </si>
  <si>
    <t>TC0009 (copy)</t>
  </si>
  <si>
    <t>SE-15-01 Leg 1</t>
  </si>
  <si>
    <t>SE-15-01 Leg 2</t>
  </si>
  <si>
    <t>HA1102_LEG_I</t>
  </si>
  <si>
    <t>HA1102_LEG_II</t>
  </si>
  <si>
    <t>Test Data</t>
  </si>
  <si>
    <t>SE-20-04</t>
  </si>
  <si>
    <t>SE-20-05</t>
  </si>
  <si>
    <t>Fabricated for testing purposes</t>
  </si>
  <si>
    <t>SE-20-04 Leg 1</t>
  </si>
  <si>
    <t>HI-20-08</t>
  </si>
  <si>
    <t>SE-21-01 Leg 1</t>
  </si>
  <si>
    <t>SE-21-01 Leg 2</t>
  </si>
  <si>
    <t>SE-21-03</t>
  </si>
  <si>
    <t>SE-21-04 Leg 1</t>
  </si>
  <si>
    <t>SE-21-04 Leg 2</t>
  </si>
  <si>
    <t>HI-21-06</t>
  </si>
  <si>
    <t>HI-21-07 Leg 1</t>
  </si>
  <si>
    <t>HI-21-07 Leg 2</t>
  </si>
  <si>
    <t>HI-21-08</t>
  </si>
  <si>
    <t>SE-21-01</t>
  </si>
  <si>
    <t>SE-21-04</t>
  </si>
  <si>
    <t>HI-21-07</t>
  </si>
  <si>
    <t>Legs were fabricated for testing purposes (remove cruise leg test case 3)</t>
  </si>
  <si>
    <t>HI-21-08 Leg 1</t>
  </si>
  <si>
    <t>HI-21-08 Leg 2</t>
  </si>
  <si>
    <t>Legs were fabricated for testing purposes (remove cruise leg test case 4)</t>
  </si>
  <si>
    <t>SE-20-05 Leg 1</t>
  </si>
  <si>
    <t>Legs were fabricated for testing purposes (remove cruise leg test case 1)</t>
  </si>
  <si>
    <t>10/15/2020</t>
  </si>
  <si>
    <t>11/5/2020</t>
  </si>
  <si>
    <t>11/15/2020</t>
  </si>
  <si>
    <t>11/22/2020</t>
  </si>
  <si>
    <t>11/30/2020</t>
  </si>
  <si>
    <t>3/15/2021</t>
  </si>
  <si>
    <t>3/27/2021</t>
  </si>
  <si>
    <t>4/18/2021</t>
  </si>
  <si>
    <t>4/28/2021</t>
  </si>
  <si>
    <t>5/25/2021</t>
  </si>
  <si>
    <t>3/20/2020</t>
  </si>
  <si>
    <t>4/10/2020</t>
  </si>
  <si>
    <t>10/30/2020</t>
  </si>
  <si>
    <t>11/20/2020</t>
  </si>
  <si>
    <t>12/1/2020</t>
  </si>
  <si>
    <t>11/28/2020</t>
  </si>
  <si>
    <t>12/10/2020</t>
  </si>
  <si>
    <t>3/30/2021</t>
  </si>
  <si>
    <t>4/15/2021</t>
  </si>
  <si>
    <t>4/30/2021</t>
  </si>
  <si>
    <t>5/23/2021</t>
  </si>
  <si>
    <t>6/17/2021</t>
  </si>
  <si>
    <t>4/15/2020</t>
  </si>
  <si>
    <t>4/25/2020</t>
  </si>
  <si>
    <t>Legs were fabricated for testing purposes (remove cruise leg test case 2)</t>
  </si>
  <si>
    <t>HI-20-08 Leg 1</t>
  </si>
  <si>
    <t>HI-20-08 Leg 2</t>
  </si>
  <si>
    <t>HI-20-09 Leg 1</t>
  </si>
  <si>
    <t>HI-20-09 Leg 2</t>
  </si>
  <si>
    <t>HI-20-10 Leg 1</t>
  </si>
  <si>
    <t>6/10/2020</t>
  </si>
  <si>
    <t>6/29/2020</t>
  </si>
  <si>
    <t>7/2/2020</t>
  </si>
  <si>
    <t>7/26/2020</t>
  </si>
  <si>
    <t>7/20/2020</t>
  </si>
  <si>
    <t>8/12/2020</t>
  </si>
  <si>
    <t>8/16/2020</t>
  </si>
  <si>
    <t>9/2/2020</t>
  </si>
  <si>
    <t>7/30/2020</t>
  </si>
  <si>
    <t>6/14/2020</t>
  </si>
  <si>
    <t>HI-20-09</t>
  </si>
  <si>
    <t>HI-20-10</t>
  </si>
  <si>
    <t>SE-21-06</t>
  </si>
  <si>
    <t>SE-21-06 Leg 1</t>
  </si>
  <si>
    <t>SE-21-06 Leg 2</t>
  </si>
  <si>
    <t>SE-21-07</t>
  </si>
  <si>
    <t>SE-21-08 Leg 1</t>
  </si>
  <si>
    <t>SE-21-08 Leg 2</t>
  </si>
  <si>
    <t>Legs were fabricated for testing purposes (update cruise leg test case 1)</t>
  </si>
  <si>
    <t>SE-21-08</t>
  </si>
  <si>
    <t>SE-21-09 Leg 1</t>
  </si>
  <si>
    <t>SE-21-09</t>
  </si>
  <si>
    <t>SE-21-09 Leg 2</t>
  </si>
  <si>
    <t>1/12/2021</t>
  </si>
  <si>
    <t>1/31/2021</t>
  </si>
  <si>
    <t>2/3/2021</t>
  </si>
  <si>
    <t>2/25/2021</t>
  </si>
  <si>
    <t>3/2/2021</t>
  </si>
  <si>
    <t>3/23/2021</t>
  </si>
  <si>
    <t>3/26/2021</t>
  </si>
  <si>
    <t>4/12/2021</t>
  </si>
  <si>
    <t>1/30/2021</t>
  </si>
  <si>
    <t>3/6/2021</t>
  </si>
  <si>
    <t>5/11/2021</t>
  </si>
  <si>
    <t>5/30/2021</t>
  </si>
  <si>
    <t>6/2/2021</t>
  </si>
  <si>
    <t>6/19/2021</t>
  </si>
  <si>
    <t>HI-19-01</t>
  </si>
  <si>
    <t>HI-19-01 Leg 1</t>
  </si>
  <si>
    <t>HI-19-02 Leg 1</t>
  </si>
  <si>
    <t>HI-19-02 Leg 2</t>
  </si>
  <si>
    <t>10/15/2018</t>
  </si>
  <si>
    <t>11/2/2018</t>
  </si>
  <si>
    <t>11/5/2018</t>
  </si>
  <si>
    <t>11/29/2018</t>
  </si>
  <si>
    <t>11/20/2018</t>
  </si>
  <si>
    <t>12/10/2018</t>
  </si>
  <si>
    <t>12/12/2018</t>
  </si>
  <si>
    <t>12/30/2018</t>
  </si>
  <si>
    <t>HI-19-01 Leg 2</t>
  </si>
  <si>
    <t>Legs were fabricated for testing purposes (update cruise leg test case 2)</t>
  </si>
  <si>
    <t>HI-19-02</t>
  </si>
  <si>
    <t>Legs were fabricated for testing purposes (update cruise leg test case 3)</t>
  </si>
  <si>
    <t>SE-19-04 Leg 1</t>
  </si>
  <si>
    <t>SE-19-04 Leg 2</t>
  </si>
  <si>
    <t>SE-19-05 Leg 1</t>
  </si>
  <si>
    <t>SE-19-05 Leg 2</t>
  </si>
  <si>
    <t>6/1/2019</t>
  </si>
  <si>
    <t>6/15/2019</t>
  </si>
  <si>
    <t>6/19/2019</t>
  </si>
  <si>
    <t>7/12/2019</t>
  </si>
  <si>
    <t>7/14/2019</t>
  </si>
  <si>
    <t>7/31/2019</t>
  </si>
  <si>
    <t>8/2/2019</t>
  </si>
  <si>
    <t>8/15/2019</t>
  </si>
  <si>
    <t>SE-19-04</t>
  </si>
  <si>
    <t>SE-19-05</t>
  </si>
  <si>
    <t>Legs were fabricated for testing purposes (update cruise leg test case 4)</t>
  </si>
  <si>
    <t>SE-22-02 Leg 2</t>
  </si>
  <si>
    <t>SE-22-02 Leg 1</t>
  </si>
  <si>
    <t>SE-22-02</t>
  </si>
  <si>
    <t>10/21/2021</t>
  </si>
  <si>
    <t>11/13/2021</t>
  </si>
  <si>
    <t>11/15/2021</t>
  </si>
  <si>
    <t>12/4/2021</t>
  </si>
  <si>
    <t>11/30/2021</t>
  </si>
  <si>
    <t>12/15/2021</t>
  </si>
  <si>
    <t>12/17/2021</t>
  </si>
  <si>
    <t>1/12/2022</t>
  </si>
  <si>
    <t>SE-22-01</t>
  </si>
  <si>
    <t>SE-22-01 Leg 1</t>
  </si>
  <si>
    <t>SE-22-01 Leg 2</t>
  </si>
  <si>
    <t>RL-17-05 Leg 6</t>
  </si>
  <si>
    <t>SE-19-06</t>
  </si>
  <si>
    <t>Created MOUSS cruise so it can be referenced by the MOUSS database</t>
  </si>
  <si>
    <t>9/11/2019</t>
  </si>
  <si>
    <t>9/29/2019</t>
  </si>
  <si>
    <t>Leg dates retrieved from project report</t>
  </si>
  <si>
    <t>SE1906</t>
  </si>
  <si>
    <t>TZ_NAME</t>
  </si>
  <si>
    <t>US/Hawaii</t>
  </si>
  <si>
    <t>DATA_SET_INPORT_CAT_ID</t>
  </si>
  <si>
    <t>2019 MOUSS Data Set, using the parent project folder CAT_ID temporarily until the InPort metadata record is created</t>
  </si>
  <si>
    <t>2017 Spring MOUSS Data Set</t>
  </si>
  <si>
    <t>2017 Fall MOUSS Data Set</t>
  </si>
  <si>
    <t>2018 MOUSS Data Set</t>
  </si>
  <si>
    <t>DATA_SET_NAME</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</si>
  <si>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</si>
  <si>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</si>
  <si>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</si>
  <si>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2019 MOUSS Data Set</t>
  </si>
  <si>
    <t>2015 CTD Data</t>
  </si>
  <si>
    <t>2015 Water Samples Data</t>
  </si>
  <si>
    <t>2015 Midwater Trawling Data</t>
  </si>
  <si>
    <t>2015 Active Acoustics Data</t>
  </si>
  <si>
    <t>Data Set</t>
  </si>
  <si>
    <t>2016 CTD Data</t>
  </si>
  <si>
    <t>2017 CTD Data</t>
  </si>
  <si>
    <t>2018 CTD Data</t>
  </si>
  <si>
    <t>2019 CTD Data</t>
  </si>
  <si>
    <t>2020 CTD Data</t>
  </si>
  <si>
    <t>2021 CTD Data</t>
  </si>
  <si>
    <t>2022 CTD Data</t>
  </si>
  <si>
    <t>2019 Water Samples Data</t>
  </si>
  <si>
    <t>2019 Midwater Trawling Data</t>
  </si>
  <si>
    <t>2020 Water Samples Data</t>
  </si>
  <si>
    <t>2020 Midwater Trawling Data</t>
  </si>
  <si>
    <t>2021 Water Samples Data</t>
  </si>
  <si>
    <t>2021 Midwater Trawling Data</t>
  </si>
  <si>
    <t>2022 Water Samples Data</t>
  </si>
  <si>
    <t>2022 Midwater Trawling Data</t>
  </si>
  <si>
    <t>2019 Coral Belt Data</t>
  </si>
  <si>
    <t>2019 Fish REA Data</t>
  </si>
  <si>
    <t>2022 Coral Belt Data</t>
  </si>
  <si>
    <t>2022 Fish REA Data</t>
  </si>
  <si>
    <t>2021 Coral Belt Data</t>
  </si>
  <si>
    <t>2021 Fish REA Data</t>
  </si>
  <si>
    <t>2020 Coral Belt Data</t>
  </si>
  <si>
    <t>2020 Fish REA Data</t>
  </si>
  <si>
    <t>Notes</t>
  </si>
  <si>
    <t>Missing Leg Data Set</t>
  </si>
  <si>
    <t>HI0610 (copy)</t>
  </si>
  <si>
    <t>DVM Category 5 Test Data:</t>
  </si>
  <si>
    <t>DVM Category 1 Test Data:</t>
  </si>
  <si>
    <t>Legs were fabricated for testing purposes</t>
  </si>
  <si>
    <t>HI1102</t>
  </si>
  <si>
    <t>01/21/2002</t>
  </si>
  <si>
    <t>05/15/2002</t>
  </si>
  <si>
    <t>09/08/2002</t>
  </si>
  <si>
    <t>08/07/2004</t>
  </si>
  <si>
    <t>09/13/2004</t>
  </si>
  <si>
    <t>07/19/2005</t>
  </si>
  <si>
    <t>09/08/2005</t>
  </si>
  <si>
    <t>07/27/2006</t>
  </si>
  <si>
    <t>01/21/2010</t>
  </si>
  <si>
    <t>07/05/2010</t>
  </si>
  <si>
    <t>09/04/2010</t>
  </si>
  <si>
    <t>06/05/2006</t>
  </si>
  <si>
    <t>07/18/2007</t>
  </si>
  <si>
    <t>03/21/2010</t>
  </si>
  <si>
    <t>11/05/2010</t>
  </si>
  <si>
    <t>04/07/2011</t>
  </si>
  <si>
    <t>05/12/2011</t>
  </si>
  <si>
    <t>07/23/2011</t>
  </si>
  <si>
    <t>08/15/2011</t>
  </si>
  <si>
    <t>04/03/2015</t>
  </si>
  <si>
    <t>04/13/2015</t>
  </si>
  <si>
    <t>08/17/2017</t>
  </si>
  <si>
    <t>09/11/2017</t>
  </si>
  <si>
    <t>10/01/2017</t>
  </si>
  <si>
    <t>12/20/2017</t>
  </si>
  <si>
    <t>02/14/2002</t>
  </si>
  <si>
    <t>07/24/2002</t>
  </si>
  <si>
    <t>10/07/2002</t>
  </si>
  <si>
    <t>09/07/2004</t>
  </si>
  <si>
    <t>09/05/2004</t>
  </si>
  <si>
    <t>08/05/2005</t>
  </si>
  <si>
    <t>09/13/2005</t>
  </si>
  <si>
    <t>08/20/2006</t>
  </si>
  <si>
    <t>08/14/2007</t>
  </si>
  <si>
    <t>03/20/2010</t>
  </si>
  <si>
    <t>06/30/2010</t>
  </si>
  <si>
    <t>07/21/2010</t>
  </si>
  <si>
    <t>09/29/2010</t>
  </si>
  <si>
    <t>04/05/2011</t>
  </si>
  <si>
    <t>05/03/2011</t>
  </si>
  <si>
    <t>07/24/2011</t>
  </si>
  <si>
    <t>08/11/2011</t>
  </si>
  <si>
    <t>08/30/2011</t>
  </si>
  <si>
    <t>04/14/2015</t>
  </si>
  <si>
    <t>05/20/2015</t>
  </si>
  <si>
    <t>09/05/2017</t>
  </si>
  <si>
    <t>09/30/2017</t>
  </si>
  <si>
    <t>11/09/2017</t>
  </si>
  <si>
    <t>12/09/2017</t>
  </si>
  <si>
    <t>01/10/2018</t>
  </si>
  <si>
    <t>2010 CTD Data</t>
  </si>
  <si>
    <t>2011 CTD Data</t>
  </si>
  <si>
    <t>2004 CTD Data</t>
  </si>
  <si>
    <t>2006 CTD Data</t>
  </si>
  <si>
    <t>2005 CTD Data</t>
  </si>
  <si>
    <t>2007 CTD Data</t>
  </si>
  <si>
    <t>2002 CTD Data</t>
  </si>
  <si>
    <t>2003 CTD Data</t>
  </si>
  <si>
    <t>2011 Fish REA Data</t>
  </si>
  <si>
    <t>2011 Coral Belt Data</t>
  </si>
  <si>
    <t>2011 Water Samples Data</t>
  </si>
  <si>
    <t>Delete leg overlap</t>
  </si>
  <si>
    <t>Missing Leg Data Set
Used in Category 5 too</t>
  </si>
  <si>
    <t>Don't include in test category 5 (the cruise is deleted)</t>
  </si>
  <si>
    <t>Etc/GMT+10</t>
  </si>
  <si>
    <t>ASDF JKL;</t>
  </si>
  <si>
    <t>+09:00</t>
  </si>
  <si>
    <t>Hawaii Standard Time</t>
  </si>
  <si>
    <t>Eastern US Time</t>
  </si>
  <si>
    <t>Mountain/Pacific Time</t>
  </si>
  <si>
    <t>Something else</t>
  </si>
  <si>
    <t>IDK What is this field?</t>
  </si>
  <si>
    <t>11/21/2019</t>
  </si>
  <si>
    <t>11/26/2019</t>
  </si>
  <si>
    <t>Ao Shibi IV</t>
  </si>
  <si>
    <t>PIFG-19-01</t>
  </si>
  <si>
    <t>MOUSS Test Data:</t>
  </si>
  <si>
    <t>c</t>
  </si>
  <si>
    <t>CCDP Category 2 Test Data</t>
  </si>
  <si>
    <t>OES0407 (copy)</t>
  </si>
  <si>
    <t>2009 CTD Data</t>
  </si>
  <si>
    <t>1999 CTD Data</t>
  </si>
  <si>
    <t>CCDP Category 1 Test Data</t>
  </si>
  <si>
    <t>Cruise Leg</t>
  </si>
  <si>
    <t>Regional Ecosystem</t>
  </si>
  <si>
    <t>Insert DML</t>
  </si>
  <si>
    <t>CCDP Test Case Category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</si>
</sst>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
      <sz val="11"/>
      <color indexed="8"/>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6" fillId="0" borderId="0"/>
  </cellStyleXfs>
  <cellXfs count="27">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xf numFmtId="0" fontId="0" fillId="4" borderId="0" xfId="0" applyFill="1"/>
    <xf numFmtId="0" fontId="0" fillId="5" borderId="0" xfId="0" applyFill="1"/>
    <xf numFmtId="0" fontId="0" fillId="0" borderId="0" xfId="0" applyFont="1"/>
    <xf numFmtId="0" fontId="0" fillId="6" borderId="0" xfId="0" applyFill="1"/>
    <xf numFmtId="0" fontId="0" fillId="7" borderId="0" xfId="0" applyFill="1"/>
    <xf numFmtId="0" fontId="0" fillId="8" borderId="0" xfId="0" applyFill="1"/>
    <xf numFmtId="22" fontId="0" fillId="0" borderId="0" xfId="0" applyNumberFormat="1"/>
    <xf numFmtId="22" fontId="0" fillId="0" borderId="0" xfId="0" quotePrefix="1" applyNumberFormat="1"/>
    <xf numFmtId="0" fontId="0" fillId="9" borderId="0" xfId="0" applyFill="1"/>
    <xf numFmtId="0" fontId="0" fillId="10" borderId="0" xfId="0" applyFill="1"/>
    <xf numFmtId="0" fontId="0" fillId="8" borderId="0" xfId="0" applyFill="1" applyAlignment="1">
      <alignment wrapText="1"/>
    </xf>
    <xf numFmtId="22" fontId="0" fillId="2" borderId="0" xfId="0" applyNumberFormat="1" applyFill="1"/>
    <xf numFmtId="0" fontId="0" fillId="8" borderId="0" xfId="0" quotePrefix="1" applyFill="1"/>
    <xf numFmtId="0" fontId="1" fillId="0" borderId="0" xfId="0" applyFont="1" applyFill="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mailto:test@test.com" TargetMode="External"/><Relationship Id="rId18" Type="http://schemas.openxmlformats.org/officeDocument/2006/relationships/hyperlink" Target="http://www.noaa.gov/testURL" TargetMode="External"/><Relationship Id="rId26" Type="http://schemas.openxmlformats.org/officeDocument/2006/relationships/hyperlink" Target="mailto:test@test.com" TargetMode="External"/><Relationship Id="rId39" Type="http://schemas.openxmlformats.org/officeDocument/2006/relationships/hyperlink" Target="mailto:test@test.com" TargetMode="External"/><Relationship Id="rId21" Type="http://schemas.openxmlformats.org/officeDocument/2006/relationships/hyperlink" Target="http://www.noaa.gov/testURL" TargetMode="External"/><Relationship Id="rId34" Type="http://schemas.openxmlformats.org/officeDocument/2006/relationships/hyperlink" Target="http://www.noaa.gov/testURL" TargetMode="External"/><Relationship Id="rId42" Type="http://schemas.openxmlformats.org/officeDocument/2006/relationships/hyperlink" Target="http://www.noaa.gov/testURL" TargetMode="External"/><Relationship Id="rId7" Type="http://schemas.openxmlformats.org/officeDocument/2006/relationships/hyperlink" Target="mailto:test@test.com" TargetMode="External"/><Relationship Id="rId2" Type="http://schemas.openxmlformats.org/officeDocument/2006/relationships/hyperlink" Target="mailto:test@test.com" TargetMode="External"/><Relationship Id="rId16" Type="http://schemas.openxmlformats.org/officeDocument/2006/relationships/hyperlink" Target="http://www.noaa.gov/testURL" TargetMode="External"/><Relationship Id="rId29" Type="http://schemas.openxmlformats.org/officeDocument/2006/relationships/hyperlink" Target="http://www.noaa.gov/testURL"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11" Type="http://schemas.openxmlformats.org/officeDocument/2006/relationships/hyperlink" Target="mailto:test@test.com" TargetMode="External"/><Relationship Id="rId24" Type="http://schemas.openxmlformats.org/officeDocument/2006/relationships/hyperlink" Target="mailto:test@test.com" TargetMode="External"/><Relationship Id="rId32" Type="http://schemas.openxmlformats.org/officeDocument/2006/relationships/hyperlink" Target="mailto:test@test.com" TargetMode="External"/><Relationship Id="rId37" Type="http://schemas.openxmlformats.org/officeDocument/2006/relationships/hyperlink" Target="http://www.noaa.gov/testURL" TargetMode="External"/><Relationship Id="rId40" Type="http://schemas.openxmlformats.org/officeDocument/2006/relationships/hyperlink" Target="mailto:test@test.com" TargetMode="External"/><Relationship Id="rId45" Type="http://schemas.openxmlformats.org/officeDocument/2006/relationships/printerSettings" Target="../printerSettings/printerSettings1.bin"/><Relationship Id="rId5" Type="http://schemas.openxmlformats.org/officeDocument/2006/relationships/hyperlink" Target="http://www.noaa.gov/testURL" TargetMode="External"/><Relationship Id="rId15" Type="http://schemas.openxmlformats.org/officeDocument/2006/relationships/hyperlink" Target="mailto:test@test.com" TargetMode="External"/><Relationship Id="rId23" Type="http://schemas.openxmlformats.org/officeDocument/2006/relationships/hyperlink" Target="mailto:test@test.com" TargetMode="External"/><Relationship Id="rId28" Type="http://schemas.openxmlformats.org/officeDocument/2006/relationships/hyperlink" Target="http://www.noaa.gov/testURL" TargetMode="External"/><Relationship Id="rId36" Type="http://schemas.openxmlformats.org/officeDocument/2006/relationships/hyperlink" Target="mailto:test@test.com" TargetMode="External"/><Relationship Id="rId10" Type="http://schemas.openxmlformats.org/officeDocument/2006/relationships/hyperlink" Target="http://www.noaa.gov/testURL" TargetMode="External"/><Relationship Id="rId19" Type="http://schemas.openxmlformats.org/officeDocument/2006/relationships/hyperlink" Target="mailto:test@test.com" TargetMode="External"/><Relationship Id="rId31" Type="http://schemas.openxmlformats.org/officeDocument/2006/relationships/hyperlink" Target="mailto:test@test.com" TargetMode="External"/><Relationship Id="rId44" Type="http://schemas.openxmlformats.org/officeDocument/2006/relationships/hyperlink" Target="mailto:test@test.com" TargetMode="External"/><Relationship Id="rId4" Type="http://schemas.openxmlformats.org/officeDocument/2006/relationships/hyperlink" Target="http://www.noaa.gov/testURL" TargetMode="External"/><Relationship Id="rId9" Type="http://schemas.openxmlformats.org/officeDocument/2006/relationships/hyperlink" Target="mailto:test@test.com" TargetMode="External"/><Relationship Id="rId14" Type="http://schemas.openxmlformats.org/officeDocument/2006/relationships/hyperlink" Target="mailto:test@test.com" TargetMode="External"/><Relationship Id="rId22" Type="http://schemas.openxmlformats.org/officeDocument/2006/relationships/hyperlink" Target="http://www.noaa.gov/testURL" TargetMode="External"/><Relationship Id="rId27" Type="http://schemas.openxmlformats.org/officeDocument/2006/relationships/hyperlink" Target="http://www.noaa.gov/testURL" TargetMode="External"/><Relationship Id="rId30" Type="http://schemas.openxmlformats.org/officeDocument/2006/relationships/hyperlink" Target="http://www.noaa.gov/testURL" TargetMode="External"/><Relationship Id="rId35" Type="http://schemas.openxmlformats.org/officeDocument/2006/relationships/hyperlink" Target="mailto:test@test.com" TargetMode="External"/><Relationship Id="rId43" Type="http://schemas.openxmlformats.org/officeDocument/2006/relationships/hyperlink" Target="http://www.noaa.gov/testURL" TargetMode="External"/><Relationship Id="rId8" Type="http://schemas.openxmlformats.org/officeDocument/2006/relationships/hyperlink" Target="http://www.noaa.gov/testURL" TargetMode="External"/><Relationship Id="rId3" Type="http://schemas.openxmlformats.org/officeDocument/2006/relationships/hyperlink" Target="mailto:test@test.com" TargetMode="External"/><Relationship Id="rId12" Type="http://schemas.openxmlformats.org/officeDocument/2006/relationships/hyperlink" Target="http://www.noaa.gov/testURL" TargetMode="External"/><Relationship Id="rId17" Type="http://schemas.openxmlformats.org/officeDocument/2006/relationships/hyperlink" Target="http://www.noaa.gov/testURL" TargetMode="External"/><Relationship Id="rId25" Type="http://schemas.openxmlformats.org/officeDocument/2006/relationships/hyperlink" Target="mailto:test@test.com" TargetMode="External"/><Relationship Id="rId33" Type="http://schemas.openxmlformats.org/officeDocument/2006/relationships/hyperlink" Target="http://www.noaa.gov/testURL" TargetMode="External"/><Relationship Id="rId38" Type="http://schemas.openxmlformats.org/officeDocument/2006/relationships/hyperlink" Target="http://www.noaa.gov/testURL" TargetMode="External"/><Relationship Id="rId20" Type="http://schemas.openxmlformats.org/officeDocument/2006/relationships/hyperlink" Target="mailto:test@test.com" TargetMode="External"/><Relationship Id="rId41" Type="http://schemas.openxmlformats.org/officeDocument/2006/relationships/hyperlink" Target="http://www.noaa.gov/testURL"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331</v>
      </c>
    </row>
    <row r="2" spans="1:2" x14ac:dyDescent="0.25">
      <c r="A2" t="s">
        <v>332</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topLeftCell="A49" workbookViewId="0">
      <selection activeCell="A93" sqref="A93"/>
    </sheetView>
  </sheetViews>
  <sheetFormatPr defaultRowHeight="15" x14ac:dyDescent="0.25"/>
  <cols>
    <col min="1" max="1" width="29.7109375" bestFit="1" customWidth="1"/>
    <col min="2" max="2" width="37.85546875" customWidth="1"/>
    <col min="3" max="3" width="18.140625" bestFit="1" customWidth="1"/>
    <col min="4" max="4" width="45.140625" bestFit="1" customWidth="1"/>
    <col min="5" max="5" width="20.5703125" bestFit="1" customWidth="1"/>
    <col min="6" max="6" width="50.85546875" customWidth="1"/>
  </cols>
  <sheetData>
    <row r="1" spans="1:6" x14ac:dyDescent="0.25">
      <c r="A1" s="1" t="s">
        <v>2021</v>
      </c>
      <c r="B1" s="1" t="s">
        <v>136</v>
      </c>
      <c r="C1" s="1" t="s">
        <v>137</v>
      </c>
      <c r="D1" s="1" t="s">
        <v>2016</v>
      </c>
      <c r="E1" s="1" t="s">
        <v>176</v>
      </c>
      <c r="F1" s="1" t="s">
        <v>109</v>
      </c>
    </row>
    <row r="2" spans="1:6" x14ac:dyDescent="0.25">
      <c r="A2" s="3" t="s">
        <v>2018</v>
      </c>
      <c r="B2" s="3" t="s">
        <v>2022</v>
      </c>
      <c r="C2" t="s">
        <v>110</v>
      </c>
      <c r="D2">
        <v>51818</v>
      </c>
      <c r="E2" t="s">
        <v>170</v>
      </c>
      <c r="F2" t="str">
        <f>CONCATENATE("insert into ccd_data_sets (", A$1, ", ", B$1, ", ", C$1, ", ", D$1, ", ",E$1, ") values ('", SUBSTITUTE(A2, "'", "''"), "', '", SUBSTITUTE(B2, "'", "''"), "', (SELECT DATA_SET_TYPE_ID FROM CCD_DATA_SET_TYPES WHERE DATA_SET_TYPE_NAME = '", C2, "'), '", D2, "', (SELECT DATA_SET_STATUS_ID FROM CCD_DATA_SET_STATUS where status_code = '", E2, "'));")</f>
        <v>insert into ccd_data_sets (DATA_SET_NAME, DATA_SET_DESC, DATA_SET_TYPE_ID, DATA_SET_INPORT_CAT_ID, DATA_SET_STATUS_ID) values ('2017 Spring MOUSS Data Set',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'51818', (SELECT DATA_SET_STATUS_ID FROM CCD_DATA_SET_STATUS where status_code = 'QC'));</v>
      </c>
    </row>
    <row r="3" spans="1:6" x14ac:dyDescent="0.25">
      <c r="A3" s="3" t="s">
        <v>2019</v>
      </c>
      <c r="B3" s="3" t="s">
        <v>2023</v>
      </c>
      <c r="C3" t="s">
        <v>110</v>
      </c>
      <c r="D3">
        <v>65049</v>
      </c>
      <c r="E3" t="s">
        <v>154</v>
      </c>
      <c r="F3" t="str">
        <f t="shared" ref="F3:F21" si="0">CONCATENATE("insert into ccd_data_sets (", A$1, ", ", B$1, ", ", C$1, ", ", D$1, ", ",E$1, ") values ('", SUBSTITUTE(A3, "'", "''"), "', '", SUBSTITUTE(B3, "'", "''"), "', (SELECT DATA_SET_TYPE_ID FROM CCD_DATA_SET_TYPES WHERE DATA_SET_TYPE_NAME = '", C3, "'), '", D3, "', (SELECT DATA_SET_STATUS_ID FROM CCD_DATA_SET_STATUS where status_code = '", E3, "'));")</f>
        <v>insert into ccd_data_sets (DATA_SET_NAME, DATA_SET_DESC, DATA_SET_TYPE_ID, DATA_SET_INPORT_CAT_ID, DATA_SET_STATUS_ID) values ('2017 Fall MOUSS Data Set',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'65049', (SELECT DATA_SET_STATUS_ID FROM CCD_DATA_SET_STATUS where status_code = 'IA'));</v>
      </c>
    </row>
    <row r="4" spans="1:6" x14ac:dyDescent="0.25">
      <c r="A4" t="s">
        <v>2026</v>
      </c>
      <c r="B4" s="3"/>
      <c r="C4" t="s">
        <v>111</v>
      </c>
      <c r="D4">
        <v>7602</v>
      </c>
      <c r="E4" t="s">
        <v>155</v>
      </c>
      <c r="F4" t="str">
        <f t="shared" si="0"/>
        <v>insert into ccd_data_sets (DATA_SET_NAME, DATA_SET_DESC, DATA_SET_TYPE_ID, DATA_SET_INPORT_CAT_ID, DATA_SET_STATUS_ID) values ('2015 CTD Data', '', (SELECT DATA_SET_TYPE_ID FROM CCD_DATA_SET_TYPES WHERE DATA_SET_TYPE_NAME = 'CTD'), '7602', (SELECT DATA_SET_STATUS_ID FROM CCD_DATA_SET_STATUS where status_code = 'PA'));</v>
      </c>
    </row>
    <row r="5" spans="1:6" x14ac:dyDescent="0.25">
      <c r="A5" t="s">
        <v>2027</v>
      </c>
      <c r="C5" t="s">
        <v>113</v>
      </c>
      <c r="D5">
        <v>25860</v>
      </c>
      <c r="E5" t="s">
        <v>170</v>
      </c>
      <c r="F5" t="str">
        <f t="shared" si="0"/>
        <v>insert into ccd_data_sets (DATA_SET_NAME, DATA_SET_DESC, DATA_SET_TYPE_ID, DATA_SET_INPORT_CAT_ID, DATA_SET_STATUS_ID) values ('2015 Water Samples Data', '', (SELECT DATA_SET_TYPE_ID FROM CCD_DATA_SET_TYPES WHERE DATA_SET_TYPE_NAME = 'Water Samples'), '25860', (SELECT DATA_SET_STATUS_ID FROM CCD_DATA_SET_STATUS where status_code = 'QC'));</v>
      </c>
    </row>
    <row r="6" spans="1:6" x14ac:dyDescent="0.25">
      <c r="A6" t="s">
        <v>2028</v>
      </c>
      <c r="C6" t="s">
        <v>141</v>
      </c>
      <c r="E6" t="s">
        <v>154</v>
      </c>
      <c r="F6" t="str">
        <f t="shared" si="0"/>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'IA'));</v>
      </c>
    </row>
    <row r="7" spans="1:6" x14ac:dyDescent="0.25">
      <c r="A7" t="s">
        <v>2029</v>
      </c>
      <c r="C7" t="s">
        <v>143</v>
      </c>
      <c r="D7">
        <v>2711</v>
      </c>
      <c r="E7" t="s">
        <v>155</v>
      </c>
      <c r="F7" t="str">
        <f t="shared" si="0"/>
        <v>insert into ccd_data_sets (DATA_SET_NAME, DATA_SET_DESC, DATA_SET_TYPE_ID, DATA_SET_INPORT_CAT_ID, DATA_SET_STATUS_ID) values ('2015 Active Acoustics Data', '', (SELECT DATA_SET_TYPE_ID FROM CCD_DATA_SET_TYPES WHERE DATA_SET_TYPE_NAME = 'Active Acoustics'), '2711', (SELECT DATA_SET_STATUS_ID FROM CCD_DATA_SET_STATUS where status_code = 'PA'));</v>
      </c>
    </row>
    <row r="8" spans="1:6" x14ac:dyDescent="0.25">
      <c r="A8" s="3" t="s">
        <v>2020</v>
      </c>
      <c r="B8" s="3" t="s">
        <v>2024</v>
      </c>
      <c r="C8" t="s">
        <v>110</v>
      </c>
      <c r="E8" t="s">
        <v>157</v>
      </c>
      <c r="F8" t="str">
        <f t="shared" si="0"/>
        <v>insert into ccd_data_sets (DATA_SET_NAME, DATA_SET_DESC, DATA_SET_TYPE_ID, DATA_SET_INPORT_CAT_ID, DATA_SET_STATUS_ID) values ('2018 MOUSS Data Set',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'COL'));</v>
      </c>
    </row>
    <row r="9" spans="1:6" x14ac:dyDescent="0.25">
      <c r="A9" t="s">
        <v>2025</v>
      </c>
      <c r="B9" t="s">
        <v>2017</v>
      </c>
      <c r="C9" t="s">
        <v>110</v>
      </c>
      <c r="D9">
        <v>65046</v>
      </c>
      <c r="E9" t="s">
        <v>170</v>
      </c>
      <c r="F9" t="str">
        <f t="shared" si="0"/>
        <v>insert into ccd_data_sets (DATA_SET_NAME, DATA_SET_DESC, DATA_SET_TYPE_ID, DATA_SET_INPORT_CAT_ID, DATA_SET_STATUS_ID) values ('2019 MOUSS Data Set', '2019 MOUSS Data Set, using the parent project folder CAT_ID temporarily until the InPort metadata record is created', (SELECT DATA_SET_TYPE_ID FROM CCD_DATA_SET_TYPES WHERE DATA_SET_TYPE_NAME = 'MOUSS Video'), '65046', (SELECT DATA_SET_STATUS_ID FROM CCD_DATA_SET_STATUS where status_code = 'QC'));</v>
      </c>
    </row>
    <row r="10" spans="1:6" x14ac:dyDescent="0.25">
      <c r="A10" t="s">
        <v>2031</v>
      </c>
      <c r="C10" t="s">
        <v>111</v>
      </c>
      <c r="E10" t="s">
        <v>156</v>
      </c>
      <c r="F10" t="str">
        <f t="shared" si="0"/>
        <v>insert into ccd_data_sets (DATA_SET_NAME, DATA_SET_DESC, DATA_SET_TYPE_ID, DATA_SET_INPORT_CAT_ID, DATA_SET_STATUS_ID) values ('2016 CTD Data', '', (SELECT DATA_SET_TYPE_ID FROM CCD_DATA_SET_TYPES WHERE DATA_SET_TYPE_NAME = 'CTD'), '', (SELECT DATA_SET_STATUS_ID FROM CCD_DATA_SET_STATUS where status_code = 'ARCH'));</v>
      </c>
    </row>
    <row r="11" spans="1:6" x14ac:dyDescent="0.25">
      <c r="A11" t="s">
        <v>2032</v>
      </c>
      <c r="C11" t="s">
        <v>111</v>
      </c>
      <c r="E11" t="s">
        <v>156</v>
      </c>
      <c r="F11" t="str">
        <f t="shared" si="0"/>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12" spans="1:6" x14ac:dyDescent="0.25">
      <c r="A12" t="s">
        <v>2033</v>
      </c>
      <c r="C12" t="s">
        <v>111</v>
      </c>
      <c r="E12" t="s">
        <v>155</v>
      </c>
      <c r="F12" t="str">
        <f t="shared" si="0"/>
        <v>insert into ccd_data_sets (DATA_SET_NAME, DATA_SET_DESC, DATA_SET_TYPE_ID, DATA_SET_INPORT_CAT_ID, DATA_SET_STATUS_ID) values ('2018 CTD Data', '', (SELECT DATA_SET_TYPE_ID FROM CCD_DATA_SET_TYPES WHERE DATA_SET_TYPE_NAME = 'CTD'), '', (SELECT DATA_SET_STATUS_ID FROM CCD_DATA_SET_STATUS where status_code = 'PA'));</v>
      </c>
    </row>
    <row r="13" spans="1:6" x14ac:dyDescent="0.25">
      <c r="A13" t="s">
        <v>2034</v>
      </c>
      <c r="C13" t="s">
        <v>111</v>
      </c>
      <c r="E13" t="s">
        <v>154</v>
      </c>
      <c r="F13" t="str">
        <f t="shared" si="0"/>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'IA'));</v>
      </c>
    </row>
    <row r="14" spans="1:6" x14ac:dyDescent="0.25">
      <c r="A14" t="s">
        <v>2035</v>
      </c>
      <c r="C14" t="s">
        <v>111</v>
      </c>
      <c r="E14" t="s">
        <v>170</v>
      </c>
      <c r="F14" t="str">
        <f t="shared" si="0"/>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'QC'));</v>
      </c>
    </row>
    <row r="15" spans="1:6" x14ac:dyDescent="0.25">
      <c r="F15"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6" spans="1:6" x14ac:dyDescent="0.25">
      <c r="F16"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7" spans="1:6" x14ac:dyDescent="0.25">
      <c r="F17"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8" spans="1:6" x14ac:dyDescent="0.25">
      <c r="F18"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9" spans="1:6" x14ac:dyDescent="0.25">
      <c r="F19"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0" spans="1:6" x14ac:dyDescent="0.25">
      <c r="F20"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1" spans="1:6" x14ac:dyDescent="0.25">
      <c r="F21"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6" spans="1:6" x14ac:dyDescent="0.25">
      <c r="A26" s="1" t="s">
        <v>2057</v>
      </c>
    </row>
    <row r="27" spans="1:6" x14ac:dyDescent="0.25">
      <c r="A27" t="s">
        <v>2034</v>
      </c>
      <c r="C27" t="s">
        <v>111</v>
      </c>
      <c r="E27" t="s">
        <v>156</v>
      </c>
      <c r="F27" t="str">
        <f>CONCATENATE("insert into ccd_data_sets (", A$1, ", ", B$1, ", ", C$1, ", ", D$1, ", ",E$1, ") values ('", SUBSTITUTE(A27, "'", "''"), "', '", SUBSTITUTE(B27, "'", "''"), "', (SELECT DATA_SET_TYPE_ID FROM CCD_DATA_SET_TYPES WHERE DATA_SET_TYPE_NAME = '", C27, "'), '", D27, "', (SELECT DATA_SET_STATUS_ID FROM CCD_DATA_SET_STATUS where status_code = '", E27, "'));")</f>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'ARCH'));</v>
      </c>
    </row>
    <row r="28" spans="1:6" x14ac:dyDescent="0.25">
      <c r="A28" t="s">
        <v>2035</v>
      </c>
      <c r="C28" t="s">
        <v>111</v>
      </c>
      <c r="E28" t="s">
        <v>156</v>
      </c>
      <c r="F28" t="str">
        <f t="shared" ref="F28:F38" si="1">CONCATENATE("insert into ccd_data_sets (", A$1, ", ", B$1, ", ", C$1, ", ", D$1, ", ",E$1, ") values ('", SUBSTITUTE(A28, "'", "''"), "', '", SUBSTITUTE(B28, "'", "''"), "', (SELECT DATA_SET_TYPE_ID FROM CCD_DATA_SET_TYPES WHERE DATA_SET_TYPE_NAME = '", C28, "'), '", D28, "', (SELECT DATA_SET_STATUS_ID FROM CCD_DATA_SET_STATUS where status_code = '", E28, "'));")</f>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'ARCH'));</v>
      </c>
    </row>
    <row r="29" spans="1:6" x14ac:dyDescent="0.25">
      <c r="A29" t="s">
        <v>2036</v>
      </c>
      <c r="C29" t="s">
        <v>111</v>
      </c>
      <c r="E29" t="s">
        <v>155</v>
      </c>
      <c r="F29" t="str">
        <f t="shared" si="1"/>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30" spans="1:6" x14ac:dyDescent="0.25">
      <c r="A30" t="s">
        <v>2037</v>
      </c>
      <c r="C30" t="s">
        <v>111</v>
      </c>
      <c r="E30" t="s">
        <v>154</v>
      </c>
      <c r="F30" t="str">
        <f t="shared" si="1"/>
        <v>insert into ccd_data_sets (DATA_SET_NAME, DATA_SET_DESC, DATA_SET_TYPE_ID, DATA_SET_INPORT_CAT_ID, DATA_SET_STATUS_ID) values ('2022 CTD Data', '', (SELECT DATA_SET_TYPE_ID FROM CCD_DATA_SET_TYPES WHERE DATA_SET_TYPE_NAME = 'CTD'), '', (SELECT DATA_SET_STATUS_ID FROM CCD_DATA_SET_STATUS where status_code = 'IA'));</v>
      </c>
    </row>
    <row r="31" spans="1:6" x14ac:dyDescent="0.25">
      <c r="A31" t="s">
        <v>2038</v>
      </c>
      <c r="C31" t="s">
        <v>113</v>
      </c>
      <c r="E31" t="s">
        <v>156</v>
      </c>
      <c r="F31" t="str">
        <f t="shared" si="1"/>
        <v>insert into ccd_data_sets (DATA_SET_NAME, DATA_SET_DESC, DATA_SET_TYPE_ID, DATA_SET_INPORT_CAT_ID, DATA_SET_STATUS_ID) values ('2019 Water Samples Data', '', (SELECT DATA_SET_TYPE_ID FROM CCD_DATA_SET_TYPES WHERE DATA_SET_TYPE_NAME = 'Water Samples'), '', (SELECT DATA_SET_STATUS_ID FROM CCD_DATA_SET_STATUS where status_code = 'ARCH'));</v>
      </c>
    </row>
    <row r="32" spans="1:6" x14ac:dyDescent="0.25">
      <c r="A32" t="s">
        <v>2039</v>
      </c>
      <c r="C32" t="s">
        <v>141</v>
      </c>
      <c r="E32" t="s">
        <v>156</v>
      </c>
      <c r="F32" t="str">
        <f t="shared" si="1"/>
        <v>insert into ccd_data_sets (DATA_SET_NAME, DATA_SET_DESC, DATA_SET_TYPE_ID, DATA_SET_INPORT_CAT_ID, DATA_SET_STATUS_ID) values ('2019 Midwater Trawling Data', '', (SELECT DATA_SET_TYPE_ID FROM CCD_DATA_SET_TYPES WHERE DATA_SET_TYPE_NAME = 'Midwater Trawling'), '', (SELECT DATA_SET_STATUS_ID FROM CCD_DATA_SET_STATUS where status_code = 'ARCH'));</v>
      </c>
    </row>
    <row r="33" spans="1:6" x14ac:dyDescent="0.25">
      <c r="A33" t="s">
        <v>2040</v>
      </c>
      <c r="C33" t="s">
        <v>113</v>
      </c>
      <c r="E33" t="s">
        <v>156</v>
      </c>
      <c r="F33" t="str">
        <f t="shared" si="1"/>
        <v>insert into ccd_data_sets (DATA_SET_NAME, DATA_SET_DESC, DATA_SET_TYPE_ID, DATA_SET_INPORT_CAT_ID, DATA_SET_STATUS_ID) values ('2020 Water Samples Data', '', (SELECT DATA_SET_TYPE_ID FROM CCD_DATA_SET_TYPES WHERE DATA_SET_TYPE_NAME = 'Water Samples'), '', (SELECT DATA_SET_STATUS_ID FROM CCD_DATA_SET_STATUS where status_code = 'ARCH'));</v>
      </c>
    </row>
    <row r="34" spans="1:6" x14ac:dyDescent="0.25">
      <c r="A34" t="s">
        <v>2041</v>
      </c>
      <c r="C34" t="s">
        <v>141</v>
      </c>
      <c r="E34" t="s">
        <v>156</v>
      </c>
      <c r="F34" t="str">
        <f t="shared" si="1"/>
        <v>insert into ccd_data_sets (DATA_SET_NAME, DATA_SET_DESC, DATA_SET_TYPE_ID, DATA_SET_INPORT_CAT_ID, DATA_SET_STATUS_ID) values ('2020 Midwater Trawling Data', '', (SELECT DATA_SET_TYPE_ID FROM CCD_DATA_SET_TYPES WHERE DATA_SET_TYPE_NAME = 'Midwater Trawling'), '', (SELECT DATA_SET_STATUS_ID FROM CCD_DATA_SET_STATUS where status_code = 'ARCH'));</v>
      </c>
    </row>
    <row r="35" spans="1:6" x14ac:dyDescent="0.25">
      <c r="A35" t="s">
        <v>2042</v>
      </c>
      <c r="C35" t="s">
        <v>113</v>
      </c>
      <c r="E35" t="s">
        <v>154</v>
      </c>
      <c r="F35" t="str">
        <f t="shared" si="1"/>
        <v>insert into ccd_data_sets (DATA_SET_NAME, DATA_SET_DESC, DATA_SET_TYPE_ID, DATA_SET_INPORT_CAT_ID, DATA_SET_STATUS_ID) values ('2021 Water Samples Data', '', (SELECT DATA_SET_TYPE_ID FROM CCD_DATA_SET_TYPES WHERE DATA_SET_TYPE_NAME = 'Water Samples'), '', (SELECT DATA_SET_STATUS_ID FROM CCD_DATA_SET_STATUS where status_code = 'IA'));</v>
      </c>
    </row>
    <row r="36" spans="1:6" x14ac:dyDescent="0.25">
      <c r="A36" t="s">
        <v>2043</v>
      </c>
      <c r="C36" t="s">
        <v>141</v>
      </c>
      <c r="E36" t="s">
        <v>154</v>
      </c>
      <c r="F36" t="str">
        <f t="shared" si="1"/>
        <v>insert into ccd_data_sets (DATA_SET_NAME, DATA_SET_DESC, DATA_SET_TYPE_ID, DATA_SET_INPORT_CAT_ID, DATA_SET_STATUS_ID) values ('2021 Midwater Trawling Data', '', (SELECT DATA_SET_TYPE_ID FROM CCD_DATA_SET_TYPES WHERE DATA_SET_TYPE_NAME = 'Midwater Trawling'), '', (SELECT DATA_SET_STATUS_ID FROM CCD_DATA_SET_STATUS where status_code = 'IA'));</v>
      </c>
    </row>
    <row r="37" spans="1:6" x14ac:dyDescent="0.25">
      <c r="A37" t="s">
        <v>2044</v>
      </c>
      <c r="C37" t="s">
        <v>113</v>
      </c>
      <c r="E37" t="s">
        <v>170</v>
      </c>
      <c r="F37" t="str">
        <f t="shared" si="1"/>
        <v>insert into ccd_data_sets (DATA_SET_NAME, DATA_SET_DESC, DATA_SET_TYPE_ID, DATA_SET_INPORT_CAT_ID, DATA_SET_STATUS_ID) values ('2022 Water Samples Data', '', (SELECT DATA_SET_TYPE_ID FROM CCD_DATA_SET_TYPES WHERE DATA_SET_TYPE_NAME = 'Water Samples'), '', (SELECT DATA_SET_STATUS_ID FROM CCD_DATA_SET_STATUS where status_code = 'QC'));</v>
      </c>
    </row>
    <row r="38" spans="1:6" x14ac:dyDescent="0.25">
      <c r="A38" t="s">
        <v>2045</v>
      </c>
      <c r="C38" t="s">
        <v>141</v>
      </c>
      <c r="E38" t="s">
        <v>157</v>
      </c>
      <c r="F38" t="str">
        <f t="shared" si="1"/>
        <v>insert into ccd_data_sets (DATA_SET_NAME, DATA_SET_DESC, DATA_SET_TYPE_ID, DATA_SET_INPORT_CAT_ID, DATA_SET_STATUS_ID) values ('2022 Midwater Trawling Data', '', (SELECT DATA_SET_TYPE_ID FROM CCD_DATA_SET_TYPES WHERE DATA_SET_TYPE_NAME = 'Midwater Trawling'), '', (SELECT DATA_SET_STATUS_ID FROM CCD_DATA_SET_STATUS where status_code = 'COL'));</v>
      </c>
    </row>
    <row r="39" spans="1:6" x14ac:dyDescent="0.25">
      <c r="A39" t="s">
        <v>2046</v>
      </c>
      <c r="C39" t="s">
        <v>114</v>
      </c>
      <c r="E39" t="s">
        <v>156</v>
      </c>
      <c r="F39" t="str">
        <f t="shared" ref="F39:F46" si="2">CONCATENATE("insert into ccd_data_sets (", A$1, ", ", B$1, ", ", C$1, ", ", D$1, ", ",E$1, ") values ('", SUBSTITUTE(A39, "'", "''"), "', '", SUBSTITUTE(B39, "'", "''"), "', (SELECT DATA_SET_TYPE_ID FROM CCD_DATA_SET_TYPES WHERE DATA_SET_TYPE_NAME = '", C39, "'), '", D39, "', (SELECT DATA_SET_STATUS_ID FROM CCD_DATA_SET_STATUS where status_code = '", E39, "'));")</f>
        <v>insert into ccd_data_sets (DATA_SET_NAME, DATA_SET_DESC, DATA_SET_TYPE_ID, DATA_SET_INPORT_CAT_ID, DATA_SET_STATUS_ID) values ('2019 Coral Belt Data', '', (SELECT DATA_SET_TYPE_ID FROM CCD_DATA_SET_TYPES WHERE DATA_SET_TYPE_NAME = 'Coral Belt'), '', (SELECT DATA_SET_STATUS_ID FROM CCD_DATA_SET_STATUS where status_code = 'ARCH'));</v>
      </c>
    </row>
    <row r="40" spans="1:6" x14ac:dyDescent="0.25">
      <c r="A40" t="s">
        <v>2047</v>
      </c>
      <c r="C40" t="s">
        <v>115</v>
      </c>
      <c r="E40" t="s">
        <v>156</v>
      </c>
      <c r="F40" t="str">
        <f t="shared" si="2"/>
        <v>insert into ccd_data_sets (DATA_SET_NAME, DATA_SET_DESC, DATA_SET_TYPE_ID, DATA_SET_INPORT_CAT_ID, DATA_SET_STATUS_ID) values ('2019 Fish REA Data', '', (SELECT DATA_SET_TYPE_ID FROM CCD_DATA_SET_TYPES WHERE DATA_SET_TYPE_NAME = 'Fish REA'), '', (SELECT DATA_SET_STATUS_ID FROM CCD_DATA_SET_STATUS where status_code = 'ARCH'));</v>
      </c>
    </row>
    <row r="41" spans="1:6" x14ac:dyDescent="0.25">
      <c r="A41" t="s">
        <v>2052</v>
      </c>
      <c r="C41" t="s">
        <v>114</v>
      </c>
      <c r="E41" t="s">
        <v>155</v>
      </c>
      <c r="F41" t="str">
        <f t="shared" si="2"/>
        <v>insert into ccd_data_sets (DATA_SET_NAME, DATA_SET_DESC, DATA_SET_TYPE_ID, DATA_SET_INPORT_CAT_ID, DATA_SET_STATUS_ID) values ('2020 Coral Belt Data', '', (SELECT DATA_SET_TYPE_ID FROM CCD_DATA_SET_TYPES WHERE DATA_SET_TYPE_NAME = 'Coral Belt'), '', (SELECT DATA_SET_STATUS_ID FROM CCD_DATA_SET_STATUS where status_code = 'PA'));</v>
      </c>
    </row>
    <row r="42" spans="1:6" x14ac:dyDescent="0.25">
      <c r="A42" t="s">
        <v>2053</v>
      </c>
      <c r="C42" t="s">
        <v>115</v>
      </c>
      <c r="E42" t="s">
        <v>154</v>
      </c>
      <c r="F42" t="str">
        <f t="shared" si="2"/>
        <v>insert into ccd_data_sets (DATA_SET_NAME, DATA_SET_DESC, DATA_SET_TYPE_ID, DATA_SET_INPORT_CAT_ID, DATA_SET_STATUS_ID) values ('2020 Fish REA Data', '', (SELECT DATA_SET_TYPE_ID FROM CCD_DATA_SET_TYPES WHERE DATA_SET_TYPE_NAME = 'Fish REA'), '', (SELECT DATA_SET_STATUS_ID FROM CCD_DATA_SET_STATUS where status_code = 'IA'));</v>
      </c>
    </row>
    <row r="43" spans="1:6" x14ac:dyDescent="0.25">
      <c r="A43" t="s">
        <v>2050</v>
      </c>
      <c r="C43" t="s">
        <v>114</v>
      </c>
      <c r="E43" t="s">
        <v>156</v>
      </c>
      <c r="F43" t="str">
        <f t="shared" si="2"/>
        <v>insert into ccd_data_sets (DATA_SET_NAME, DATA_SET_DESC, DATA_SET_TYPE_ID, DATA_SET_INPORT_CAT_ID, DATA_SET_STATUS_ID) values ('2021 Coral Belt Data', '', (SELECT DATA_SET_TYPE_ID FROM CCD_DATA_SET_TYPES WHERE DATA_SET_TYPE_NAME = 'Coral Belt'), '', (SELECT DATA_SET_STATUS_ID FROM CCD_DATA_SET_STATUS where status_code = 'ARCH'));</v>
      </c>
    </row>
    <row r="44" spans="1:6" x14ac:dyDescent="0.25">
      <c r="A44" t="s">
        <v>2051</v>
      </c>
      <c r="C44" t="s">
        <v>115</v>
      </c>
      <c r="E44" t="s">
        <v>156</v>
      </c>
      <c r="F44" t="str">
        <f t="shared" si="2"/>
        <v>insert into ccd_data_sets (DATA_SET_NAME, DATA_SET_DESC, DATA_SET_TYPE_ID, DATA_SET_INPORT_CAT_ID, DATA_SET_STATUS_ID) values ('2021 Fish REA Data', '', (SELECT DATA_SET_TYPE_ID FROM CCD_DATA_SET_TYPES WHERE DATA_SET_TYPE_NAME = 'Fish REA'), '', (SELECT DATA_SET_STATUS_ID FROM CCD_DATA_SET_STATUS where status_code = 'ARCH'));</v>
      </c>
    </row>
    <row r="45" spans="1:6" x14ac:dyDescent="0.25">
      <c r="A45" t="s">
        <v>2048</v>
      </c>
      <c r="C45" t="s">
        <v>114</v>
      </c>
      <c r="E45" t="s">
        <v>155</v>
      </c>
      <c r="F45" t="str">
        <f t="shared" si="2"/>
        <v>insert into ccd_data_sets (DATA_SET_NAME, DATA_SET_DESC, DATA_SET_TYPE_ID, DATA_SET_INPORT_CAT_ID, DATA_SET_STATUS_ID) values ('2022 Coral Belt Data', '', (SELECT DATA_SET_TYPE_ID FROM CCD_DATA_SET_TYPES WHERE DATA_SET_TYPE_NAME = 'Coral Belt'), '', (SELECT DATA_SET_STATUS_ID FROM CCD_DATA_SET_STATUS where status_code = 'PA'));</v>
      </c>
    </row>
    <row r="46" spans="1:6" x14ac:dyDescent="0.25">
      <c r="A46" t="s">
        <v>2049</v>
      </c>
      <c r="C46" t="s">
        <v>115</v>
      </c>
      <c r="E46" t="s">
        <v>154</v>
      </c>
      <c r="F46" t="str">
        <f t="shared" si="2"/>
        <v>insert into ccd_data_sets (DATA_SET_NAME, DATA_SET_DESC, DATA_SET_TYPE_ID, DATA_SET_INPORT_CAT_ID, DATA_SET_STATUS_ID) values ('2022 Fish REA Data', '', (SELECT DATA_SET_TYPE_ID FROM CCD_DATA_SET_TYPES WHERE DATA_SET_TYPE_NAME = 'Fish REA'), '', (SELECT DATA_SET_STATUS_ID FROM CCD_DATA_SET_STATUS where status_code = 'IA'));</v>
      </c>
    </row>
    <row r="51" spans="1:6" x14ac:dyDescent="0.25">
      <c r="A51" s="1" t="s">
        <v>2058</v>
      </c>
    </row>
    <row r="52" spans="1:6" x14ac:dyDescent="0.25">
      <c r="A52" t="s">
        <v>2117</v>
      </c>
      <c r="C52" t="s">
        <v>111</v>
      </c>
      <c r="E52" t="s">
        <v>156</v>
      </c>
      <c r="F52" t="str">
        <f>CONCATENATE("insert into ccd_data_sets (", A$1, ", ", B$1, ", ", C$1, ", ", D$1, ", ",E$1, ") values ('", SUBSTITUTE(A52, "'", "''"), "', '", SUBSTITUTE(B52, "'", "''"), "', (SELECT DATA_SET_TYPE_ID FROM CCD_DATA_SET_TYPES WHERE DATA_SET_TYPE_NAME = '", C52, "'), '", D52, "', (SELECT DATA_SET_STATUS_ID FROM CCD_DATA_SET_STATUS where status_code = '", E52, "'));")</f>
        <v>insert into ccd_data_sets (DATA_SET_NAME, DATA_SET_DESC, DATA_SET_TYPE_ID, DATA_SET_INPORT_CAT_ID, DATA_SET_STATUS_ID) values ('2002 CTD Data', '', (SELECT DATA_SET_TYPE_ID FROM CCD_DATA_SET_TYPES WHERE DATA_SET_TYPE_NAME = 'CTD'), '', (SELECT DATA_SET_STATUS_ID FROM CCD_DATA_SET_STATUS where status_code = 'ARCH'));</v>
      </c>
    </row>
    <row r="53" spans="1:6" x14ac:dyDescent="0.25">
      <c r="A53" t="s">
        <v>2118</v>
      </c>
      <c r="C53" t="s">
        <v>111</v>
      </c>
      <c r="E53" t="s">
        <v>156</v>
      </c>
      <c r="F53" t="str">
        <f t="shared" ref="F53:F55" si="3">CONCATENATE("insert into ccd_data_sets (", A$1, ", ", B$1, ", ", C$1, ", ", D$1, ", ",E$1, ") values ('", SUBSTITUTE(A53, "'", "''"), "', '", SUBSTITUTE(B53, "'", "''"), "', (SELECT DATA_SET_TYPE_ID FROM CCD_DATA_SET_TYPES WHERE DATA_SET_TYPE_NAME = '", C53, "'), '", D53, "', (SELECT DATA_SET_STATUS_ID FROM CCD_DATA_SET_STATUS where status_code = '", E53, "'));")</f>
        <v>insert into ccd_data_sets (DATA_SET_NAME, DATA_SET_DESC, DATA_SET_TYPE_ID, DATA_SET_INPORT_CAT_ID, DATA_SET_STATUS_ID) values ('2003 CTD Data', '', (SELECT DATA_SET_TYPE_ID FROM CCD_DATA_SET_TYPES WHERE DATA_SET_TYPE_NAME = 'CTD'), '', (SELECT DATA_SET_STATUS_ID FROM CCD_DATA_SET_STATUS where status_code = 'ARCH'));</v>
      </c>
    </row>
    <row r="54" spans="1:6" x14ac:dyDescent="0.25">
      <c r="A54" t="s">
        <v>2113</v>
      </c>
      <c r="C54" t="s">
        <v>111</v>
      </c>
      <c r="E54" t="s">
        <v>155</v>
      </c>
      <c r="F54" t="str">
        <f t="shared" si="3"/>
        <v>insert into ccd_data_sets (DATA_SET_NAME, DATA_SET_DESC, DATA_SET_TYPE_ID, DATA_SET_INPORT_CAT_ID, DATA_SET_STATUS_ID) values ('2004 CTD Data', '', (SELECT DATA_SET_TYPE_ID FROM CCD_DATA_SET_TYPES WHERE DATA_SET_TYPE_NAME = 'CTD'), '', (SELECT DATA_SET_STATUS_ID FROM CCD_DATA_SET_STATUS where status_code = 'PA'));</v>
      </c>
    </row>
    <row r="55" spans="1:6" x14ac:dyDescent="0.25">
      <c r="A55" t="s">
        <v>2115</v>
      </c>
      <c r="C55" t="s">
        <v>111</v>
      </c>
      <c r="E55" t="s">
        <v>154</v>
      </c>
      <c r="F55" t="str">
        <f t="shared" si="3"/>
        <v>insert into ccd_data_sets (DATA_SET_NAME, DATA_SET_DESC, DATA_SET_TYPE_ID, DATA_SET_INPORT_CAT_ID, DATA_SET_STATUS_ID) values ('2005 CTD Data', '', (SELECT DATA_SET_TYPE_ID FROM CCD_DATA_SET_TYPES WHERE DATA_SET_TYPE_NAME = 'CTD'), '', (SELECT DATA_SET_STATUS_ID FROM CCD_DATA_SET_STATUS where status_code = 'IA'));</v>
      </c>
    </row>
    <row r="56" spans="1:6" x14ac:dyDescent="0.25">
      <c r="A56" t="s">
        <v>2114</v>
      </c>
      <c r="C56" t="s">
        <v>111</v>
      </c>
      <c r="E56" t="s">
        <v>156</v>
      </c>
      <c r="F56" t="str">
        <f>CONCATENATE("insert into ccd_data_sets (", A$1, ", ", B$1, ", ", C$1, ", ", D$1, ", ",E$1, ") values ('", SUBSTITUTE(A56, "'", "''"), "', '", SUBSTITUTE(B56, "'", "''"), "', (SELECT DATA_SET_TYPE_ID FROM CCD_DATA_SET_TYPES WHERE DATA_SET_TYPE_NAME = '", C56, "'), '", D56, "', (SELECT DATA_SET_STATUS_ID FROM CCD_DATA_SET_STATUS where status_code = '", E56, "'));")</f>
        <v>insert into ccd_data_sets (DATA_SET_NAME, DATA_SET_DESC, DATA_SET_TYPE_ID, DATA_SET_INPORT_CAT_ID, DATA_SET_STATUS_ID) values ('2006 CTD Data', '', (SELECT DATA_SET_TYPE_ID FROM CCD_DATA_SET_TYPES WHERE DATA_SET_TYPE_NAME = 'CTD'), '', (SELECT DATA_SET_STATUS_ID FROM CCD_DATA_SET_STATUS where status_code = 'ARCH'));</v>
      </c>
    </row>
    <row r="57" spans="1:6" x14ac:dyDescent="0.25">
      <c r="A57" t="s">
        <v>2116</v>
      </c>
      <c r="C57" t="s">
        <v>111</v>
      </c>
      <c r="E57" t="s">
        <v>156</v>
      </c>
      <c r="F57" t="str">
        <f t="shared" ref="F57:F59" si="4">CONCATENATE("insert into ccd_data_sets (", A$1, ", ", B$1, ", ", C$1, ", ", D$1, ", ",E$1, ") values ('", SUBSTITUTE(A57, "'", "''"), "', '", SUBSTITUTE(B57, "'", "''"), "', (SELECT DATA_SET_TYPE_ID FROM CCD_DATA_SET_TYPES WHERE DATA_SET_TYPE_NAME = '", C57, "'), '", D57, "', (SELECT DATA_SET_STATUS_ID FROM CCD_DATA_SET_STATUS where status_code = '", E57, "'));")</f>
        <v>insert into ccd_data_sets (DATA_SET_NAME, DATA_SET_DESC, DATA_SET_TYPE_ID, DATA_SET_INPORT_CAT_ID, DATA_SET_STATUS_ID) values ('2007 CTD Data', '', (SELECT DATA_SET_TYPE_ID FROM CCD_DATA_SET_TYPES WHERE DATA_SET_TYPE_NAME = 'CTD'), '', (SELECT DATA_SET_STATUS_ID FROM CCD_DATA_SET_STATUS where status_code = 'ARCH'));</v>
      </c>
    </row>
    <row r="58" spans="1:6" x14ac:dyDescent="0.25">
      <c r="A58" t="s">
        <v>2111</v>
      </c>
      <c r="C58" t="s">
        <v>111</v>
      </c>
      <c r="E58" t="s">
        <v>155</v>
      </c>
      <c r="F58" t="str">
        <f t="shared" si="4"/>
        <v>insert into ccd_data_sets (DATA_SET_NAME, DATA_SET_DESC, DATA_SET_TYPE_ID, DATA_SET_INPORT_CAT_ID, DATA_SET_STATUS_ID) values ('2010 CTD Data', '', (SELECT DATA_SET_TYPE_ID FROM CCD_DATA_SET_TYPES WHERE DATA_SET_TYPE_NAME = 'CTD'), '', (SELECT DATA_SET_STATUS_ID FROM CCD_DATA_SET_STATUS where status_code = 'PA'));</v>
      </c>
    </row>
    <row r="59" spans="1:6" x14ac:dyDescent="0.25">
      <c r="A59" t="s">
        <v>2112</v>
      </c>
      <c r="C59" t="s">
        <v>111</v>
      </c>
      <c r="E59" t="s">
        <v>154</v>
      </c>
      <c r="F59" t="str">
        <f t="shared" si="4"/>
        <v>insert into ccd_data_sets (DATA_SET_NAME, DATA_SET_DESC, DATA_SET_TYPE_ID, DATA_SET_INPORT_CAT_ID, DATA_SET_STATUS_ID) values ('2011 CTD Data', '', (SELECT DATA_SET_TYPE_ID FROM CCD_DATA_SET_TYPES WHERE DATA_SET_TYPE_NAME = 'CTD'), '', (SELECT DATA_SET_STATUS_ID FROM CCD_DATA_SET_STATUS where status_code = 'IA'));</v>
      </c>
    </row>
    <row r="60" spans="1:6" x14ac:dyDescent="0.25">
      <c r="A60" t="s">
        <v>2026</v>
      </c>
      <c r="C60" t="s">
        <v>111</v>
      </c>
      <c r="E60" t="s">
        <v>156</v>
      </c>
      <c r="F60" t="str">
        <f>CONCATENATE("insert into ccd_data_sets (", A$1, ", ", B$1, ", ", C$1, ", ", D$1, ", ",E$1, ") values ('", SUBSTITUTE(A60, "'", "''"), "', '", SUBSTITUTE(B60, "'", "''"), "', (SELECT DATA_SET_TYPE_ID FROM CCD_DATA_SET_TYPES WHERE DATA_SET_TYPE_NAME = '", C60, "'), '", D60, "', (SELECT DATA_SET_STATUS_ID FROM CCD_DATA_SET_STATUS where status_code = '", E60, "'));")</f>
        <v>insert into ccd_data_sets (DATA_SET_NAME, DATA_SET_DESC, DATA_SET_TYPE_ID, DATA_SET_INPORT_CAT_ID, DATA_SET_STATUS_ID) values ('2015 CTD Data', '', (SELECT DATA_SET_TYPE_ID FROM CCD_DATA_SET_TYPES WHERE DATA_SET_TYPE_NAME = 'CTD'), '', (SELECT DATA_SET_STATUS_ID FROM CCD_DATA_SET_STATUS where status_code = 'ARCH'));</v>
      </c>
    </row>
    <row r="61" spans="1:6" x14ac:dyDescent="0.25">
      <c r="A61" t="s">
        <v>2032</v>
      </c>
      <c r="C61" t="s">
        <v>111</v>
      </c>
      <c r="E61" t="s">
        <v>156</v>
      </c>
      <c r="F61" t="str">
        <f t="shared" ref="F61:F67" si="5">CONCATENATE("insert into ccd_data_sets (", A$1, ", ", B$1, ", ", C$1, ", ", D$1, ", ",E$1, ") values ('", SUBSTITUTE(A61, "'", "''"), "', '", SUBSTITUTE(B61, "'", "''"), "', (SELECT DATA_SET_TYPE_ID FROM CCD_DATA_SET_TYPES WHERE DATA_SET_TYPE_NAME = '", C61, "'), '", D61, "', (SELECT DATA_SET_STATUS_ID FROM CCD_DATA_SET_STATUS where status_code = '", E61, "'));")</f>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62" spans="1:6" x14ac:dyDescent="0.25">
      <c r="A62" t="s">
        <v>2036</v>
      </c>
      <c r="C62" t="s">
        <v>111</v>
      </c>
      <c r="E62" t="s">
        <v>155</v>
      </c>
      <c r="F62" t="str">
        <f t="shared" si="5"/>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63" spans="1:6" x14ac:dyDescent="0.25">
      <c r="A63" t="s">
        <v>2028</v>
      </c>
      <c r="C63" t="s">
        <v>141</v>
      </c>
      <c r="E63" t="s">
        <v>156</v>
      </c>
      <c r="F63" t="str">
        <f t="shared" si="5"/>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'ARCH'));</v>
      </c>
    </row>
    <row r="64" spans="1:6" x14ac:dyDescent="0.25">
      <c r="A64" t="s">
        <v>2027</v>
      </c>
      <c r="C64" t="s">
        <v>113</v>
      </c>
      <c r="E64" t="s">
        <v>156</v>
      </c>
      <c r="F64" t="str">
        <f t="shared" si="5"/>
        <v>insert into ccd_data_sets (DATA_SET_NAME, DATA_SET_DESC, DATA_SET_TYPE_ID, DATA_SET_INPORT_CAT_ID, DATA_SET_STATUS_ID) values ('2015 Water Samples Data', '', (SELECT DATA_SET_TYPE_ID FROM CCD_DATA_SET_TYPES WHERE DATA_SET_TYPE_NAME = 'Water Samples'), '', (SELECT DATA_SET_STATUS_ID FROM CCD_DATA_SET_STATUS where status_code = 'ARCH'));</v>
      </c>
    </row>
    <row r="65" spans="1:6" x14ac:dyDescent="0.25">
      <c r="A65" t="s">
        <v>2119</v>
      </c>
      <c r="C65" t="s">
        <v>115</v>
      </c>
      <c r="E65" t="s">
        <v>156</v>
      </c>
      <c r="F65" t="str">
        <f t="shared" si="5"/>
        <v>insert into ccd_data_sets (DATA_SET_NAME, DATA_SET_DESC, DATA_SET_TYPE_ID, DATA_SET_INPORT_CAT_ID, DATA_SET_STATUS_ID) values ('2011 Fish REA Data', '', (SELECT DATA_SET_TYPE_ID FROM CCD_DATA_SET_TYPES WHERE DATA_SET_TYPE_NAME = 'Fish REA'), '', (SELECT DATA_SET_STATUS_ID FROM CCD_DATA_SET_STATUS where status_code = 'ARCH'));</v>
      </c>
    </row>
    <row r="66" spans="1:6" x14ac:dyDescent="0.25">
      <c r="A66" t="s">
        <v>2120</v>
      </c>
      <c r="C66" t="s">
        <v>114</v>
      </c>
      <c r="E66" t="s">
        <v>155</v>
      </c>
      <c r="F66" t="str">
        <f t="shared" si="5"/>
        <v>insert into ccd_data_sets (DATA_SET_NAME, DATA_SET_DESC, DATA_SET_TYPE_ID, DATA_SET_INPORT_CAT_ID, DATA_SET_STATUS_ID) values ('2011 Coral Belt Data', '', (SELECT DATA_SET_TYPE_ID FROM CCD_DATA_SET_TYPES WHERE DATA_SET_TYPE_NAME = 'Coral Belt'), '', (SELECT DATA_SET_STATUS_ID FROM CCD_DATA_SET_STATUS where status_code = 'PA'));</v>
      </c>
    </row>
    <row r="67" spans="1:6" x14ac:dyDescent="0.25">
      <c r="A67" t="s">
        <v>2121</v>
      </c>
      <c r="C67" t="s">
        <v>113</v>
      </c>
      <c r="E67" t="s">
        <v>156</v>
      </c>
      <c r="F67" t="str">
        <f t="shared" si="5"/>
        <v>insert into ccd_data_sets (DATA_SET_NAME, DATA_SET_DESC, DATA_SET_TYPE_ID, DATA_SET_INPORT_CAT_ID, DATA_SET_STATUS_ID) values ('2011 Water Samples Data', '', (SELECT DATA_SET_TYPE_ID FROM CCD_DATA_SET_TYPES WHERE DATA_SET_TYPE_NAME = 'Water Samples'), '', (SELECT DATA_SET_STATUS_ID FROM CCD_DATA_SET_STATUS where status_code = 'ARCH'));</v>
      </c>
    </row>
    <row r="76" spans="1:6" x14ac:dyDescent="0.25">
      <c r="A76" s="1" t="s">
        <v>2137</v>
      </c>
      <c r="B76" s="1"/>
      <c r="C76" s="1"/>
      <c r="D76" s="1"/>
      <c r="E76" s="1"/>
      <c r="F76" s="1"/>
    </row>
    <row r="77" spans="1:6" x14ac:dyDescent="0.25">
      <c r="A77" s="3" t="s">
        <v>2018</v>
      </c>
      <c r="B77" s="3" t="s">
        <v>2022</v>
      </c>
      <c r="C77" t="s">
        <v>110</v>
      </c>
      <c r="D77">
        <v>51818</v>
      </c>
      <c r="E77" t="s">
        <v>170</v>
      </c>
      <c r="F77" t="str">
        <f>CONCATENATE("insert into ccd_data_sets (", A$1, ", ", B$1, ", ", C$1, ", ", D$1, ", ",E$1, ") values ('", SUBSTITUTE(A77, "'", "''"), "', '", SUBSTITUTE(B77, "'", "''"), "', (SELECT DATA_SET_TYPE_ID FROM CCD_DATA_SET_TYPES WHERE DATA_SET_TYPE_NAME = '", C77, "'), '", D77, "', (SELECT DATA_SET_STATUS_ID FROM CCD_DATA_SET_STATUS where status_code = '", E77, "'));")</f>
        <v>insert into ccd_data_sets (DATA_SET_NAME, DATA_SET_DESC, DATA_SET_TYPE_ID, DATA_SET_INPORT_CAT_ID, DATA_SET_STATUS_ID) values ('2017 Spring MOUSS Data Set',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'51818', (SELECT DATA_SET_STATUS_ID FROM CCD_DATA_SET_STATUS where status_code = 'QC'));</v>
      </c>
    </row>
    <row r="78" spans="1:6" x14ac:dyDescent="0.25">
      <c r="A78" s="3" t="s">
        <v>2019</v>
      </c>
      <c r="B78" s="3" t="s">
        <v>2023</v>
      </c>
      <c r="C78" t="s">
        <v>110</v>
      </c>
      <c r="E78" t="s">
        <v>154</v>
      </c>
      <c r="F78" t="str">
        <f t="shared" ref="F78:F89" si="6">CONCATENATE("insert into ccd_data_sets (", A$1, ", ", B$1, ", ", C$1, ", ", D$1, ", ",E$1, ") values ('", SUBSTITUTE(A78, "'", "''"), "', '", SUBSTITUTE(B78, "'", "''"), "', (SELECT DATA_SET_TYPE_ID FROM CCD_DATA_SET_TYPES WHERE DATA_SET_TYPE_NAME = '", C78, "'), '", D78, "', (SELECT DATA_SET_STATUS_ID FROM CCD_DATA_SET_STATUS where status_code = '", E78, "'));")</f>
        <v>insert into ccd_data_sets (DATA_SET_NAME, DATA_SET_DESC, DATA_SET_TYPE_ID, DATA_SET_INPORT_CAT_ID, DATA_SET_STATUS_ID) values ('2017 Fall MOUSS Data Set',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'IA'));</v>
      </c>
    </row>
    <row r="79" spans="1:6" x14ac:dyDescent="0.25">
      <c r="A79" t="s">
        <v>2026</v>
      </c>
      <c r="B79" s="3"/>
      <c r="C79" t="s">
        <v>111</v>
      </c>
      <c r="E79" t="s">
        <v>155</v>
      </c>
      <c r="F79" t="str">
        <f t="shared" si="6"/>
        <v>insert into ccd_data_sets (DATA_SET_NAME, DATA_SET_DESC, DATA_SET_TYPE_ID, DATA_SET_INPORT_CAT_ID, DATA_SET_STATUS_ID) values ('2015 CTD Data', '', (SELECT DATA_SET_TYPE_ID FROM CCD_DATA_SET_TYPES WHERE DATA_SET_TYPE_NAME = 'CTD'), '', (SELECT DATA_SET_STATUS_ID FROM CCD_DATA_SET_STATUS where status_code = 'PA'));</v>
      </c>
    </row>
    <row r="80" spans="1:6" x14ac:dyDescent="0.25">
      <c r="A80" t="s">
        <v>2027</v>
      </c>
      <c r="C80" t="s">
        <v>113</v>
      </c>
      <c r="E80" t="s">
        <v>170</v>
      </c>
      <c r="F80" t="str">
        <f t="shared" si="6"/>
        <v>insert into ccd_data_sets (DATA_SET_NAME, DATA_SET_DESC, DATA_SET_TYPE_ID, DATA_SET_INPORT_CAT_ID, DATA_SET_STATUS_ID) values ('2015 Water Samples Data', '', (SELECT DATA_SET_TYPE_ID FROM CCD_DATA_SET_TYPES WHERE DATA_SET_TYPE_NAME = 'Water Samples'), '', (SELECT DATA_SET_STATUS_ID FROM CCD_DATA_SET_STATUS where status_code = 'QC'));</v>
      </c>
    </row>
    <row r="81" spans="1:6" x14ac:dyDescent="0.25">
      <c r="A81" t="s">
        <v>2028</v>
      </c>
      <c r="C81" t="s">
        <v>141</v>
      </c>
      <c r="E81" t="s">
        <v>154</v>
      </c>
      <c r="F81" t="str">
        <f t="shared" si="6"/>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'IA'));</v>
      </c>
    </row>
    <row r="82" spans="1:6" x14ac:dyDescent="0.25">
      <c r="A82" t="s">
        <v>2029</v>
      </c>
      <c r="C82" t="s">
        <v>143</v>
      </c>
      <c r="E82" t="s">
        <v>155</v>
      </c>
      <c r="F82" t="str">
        <f t="shared" si="6"/>
        <v>insert into ccd_data_sets (DATA_SET_NAME, DATA_SET_DESC, DATA_SET_TYPE_ID, DATA_SET_INPORT_CAT_ID, DATA_SET_STATUS_ID) values ('2015 Active Acoustics Data', '', (SELECT DATA_SET_TYPE_ID FROM CCD_DATA_SET_TYPES WHERE DATA_SET_TYPE_NAME = 'Active Acoustics'), '', (SELECT DATA_SET_STATUS_ID FROM CCD_DATA_SET_STATUS where status_code = 'PA'));</v>
      </c>
    </row>
    <row r="83" spans="1:6" x14ac:dyDescent="0.25">
      <c r="A83" s="3" t="s">
        <v>2020</v>
      </c>
      <c r="B83" s="3" t="s">
        <v>2024</v>
      </c>
      <c r="C83" t="s">
        <v>110</v>
      </c>
      <c r="E83" t="s">
        <v>157</v>
      </c>
      <c r="F83" t="str">
        <f t="shared" si="6"/>
        <v>insert into ccd_data_sets (DATA_SET_NAME, DATA_SET_DESC, DATA_SET_TYPE_ID, DATA_SET_INPORT_CAT_ID, DATA_SET_STATUS_ID) values ('2018 MOUSS Data Set',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'COL'));</v>
      </c>
    </row>
    <row r="84" spans="1:6" x14ac:dyDescent="0.25">
      <c r="A84" t="s">
        <v>2025</v>
      </c>
      <c r="B84" t="s">
        <v>2017</v>
      </c>
      <c r="C84" t="s">
        <v>110</v>
      </c>
      <c r="D84">
        <v>99999</v>
      </c>
      <c r="E84" t="s">
        <v>170</v>
      </c>
      <c r="F84" t="str">
        <f t="shared" si="6"/>
        <v>insert into ccd_data_sets (DATA_SET_NAME, DATA_SET_DESC, DATA_SET_TYPE_ID, DATA_SET_INPORT_CAT_ID, DATA_SET_STATUS_ID) values ('2019 MOUSS Data Set', '2019 MOUSS Data Set, using the parent project folder CAT_ID temporarily until the InPort metadata record is created', (SELECT DATA_SET_TYPE_ID FROM CCD_DATA_SET_TYPES WHERE DATA_SET_TYPE_NAME = 'MOUSS Video'), '99999', (SELECT DATA_SET_STATUS_ID FROM CCD_DATA_SET_STATUS where status_code = 'QC'));</v>
      </c>
    </row>
    <row r="85" spans="1:6" x14ac:dyDescent="0.25">
      <c r="A85" t="s">
        <v>2031</v>
      </c>
      <c r="C85" t="s">
        <v>111</v>
      </c>
      <c r="E85" t="s">
        <v>156</v>
      </c>
      <c r="F85" t="str">
        <f t="shared" si="6"/>
        <v>insert into ccd_data_sets (DATA_SET_NAME, DATA_SET_DESC, DATA_SET_TYPE_ID, DATA_SET_INPORT_CAT_ID, DATA_SET_STATUS_ID) values ('2016 CTD Data', '', (SELECT DATA_SET_TYPE_ID FROM CCD_DATA_SET_TYPES WHERE DATA_SET_TYPE_NAME = 'CTD'), '', (SELECT DATA_SET_STATUS_ID FROM CCD_DATA_SET_STATUS where status_code = 'ARCH'));</v>
      </c>
    </row>
    <row r="86" spans="1:6" x14ac:dyDescent="0.25">
      <c r="A86" t="s">
        <v>2032</v>
      </c>
      <c r="C86" t="s">
        <v>111</v>
      </c>
      <c r="E86" t="s">
        <v>156</v>
      </c>
      <c r="F86" t="str">
        <f t="shared" si="6"/>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87" spans="1:6" x14ac:dyDescent="0.25">
      <c r="A87" t="s">
        <v>2033</v>
      </c>
      <c r="C87" t="s">
        <v>111</v>
      </c>
      <c r="E87" t="s">
        <v>155</v>
      </c>
      <c r="F87" t="str">
        <f t="shared" si="6"/>
        <v>insert into ccd_data_sets (DATA_SET_NAME, DATA_SET_DESC, DATA_SET_TYPE_ID, DATA_SET_INPORT_CAT_ID, DATA_SET_STATUS_ID) values ('2018 CTD Data', '', (SELECT DATA_SET_TYPE_ID FROM CCD_DATA_SET_TYPES WHERE DATA_SET_TYPE_NAME = 'CTD'), '', (SELECT DATA_SET_STATUS_ID FROM CCD_DATA_SET_STATUS where status_code = 'PA'));</v>
      </c>
    </row>
    <row r="88" spans="1:6" x14ac:dyDescent="0.25">
      <c r="A88" t="s">
        <v>2034</v>
      </c>
      <c r="C88" t="s">
        <v>111</v>
      </c>
      <c r="E88" t="s">
        <v>154</v>
      </c>
      <c r="F88" t="str">
        <f t="shared" si="6"/>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'IA'));</v>
      </c>
    </row>
    <row r="89" spans="1:6" x14ac:dyDescent="0.25">
      <c r="A89" t="s">
        <v>2035</v>
      </c>
      <c r="C89" t="s">
        <v>111</v>
      </c>
      <c r="E89" t="s">
        <v>170</v>
      </c>
      <c r="F89" t="str">
        <f t="shared" si="6"/>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'QC'));</v>
      </c>
    </row>
    <row r="93" spans="1:6" x14ac:dyDescent="0.25">
      <c r="A93" s="1" t="s">
        <v>2143</v>
      </c>
    </row>
    <row r="94" spans="1:6" x14ac:dyDescent="0.25">
      <c r="A94" t="s">
        <v>2142</v>
      </c>
      <c r="C94" t="s">
        <v>111</v>
      </c>
      <c r="E94" t="s">
        <v>156</v>
      </c>
      <c r="F94" t="str">
        <f t="shared" ref="F94:F96" si="7">CONCATENATE("insert into ccd_data_sets (", A$1, ", ", B$1, ", ", C$1, ", ", D$1, ", ",E$1, ") values ('", SUBSTITUTE(A94, "'", "''"), "', '", SUBSTITUTE(B94, "'", "''"), "', (SELECT DATA_SET_TYPE_ID FROM CCD_DATA_SET_TYPES WHERE DATA_SET_TYPE_NAME = '", C94, "'), '", D94, "', (SELECT DATA_SET_STATUS_ID FROM CCD_DATA_SET_STATUS where status_code = '", E94, "'));")</f>
        <v>insert into ccd_data_sets (DATA_SET_NAME, DATA_SET_DESC, DATA_SET_TYPE_ID, DATA_SET_INPORT_CAT_ID, DATA_SET_STATUS_ID) values ('1999 CTD Data', '', (SELECT DATA_SET_TYPE_ID FROM CCD_DATA_SET_TYPES WHERE DATA_SET_TYPE_NAME = 'CTD'), '', (SELECT DATA_SET_STATUS_ID FROM CCD_DATA_SET_STATUS where status_code = 'ARCH'));</v>
      </c>
    </row>
    <row r="95" spans="1:6" x14ac:dyDescent="0.25">
      <c r="A95" t="s">
        <v>2141</v>
      </c>
      <c r="C95" t="s">
        <v>111</v>
      </c>
      <c r="E95" t="s">
        <v>170</v>
      </c>
      <c r="F95" t="str">
        <f t="shared" si="7"/>
        <v>insert into ccd_data_sets (DATA_SET_NAME, DATA_SET_DESC, DATA_SET_TYPE_ID, DATA_SET_INPORT_CAT_ID, DATA_SET_STATUS_ID) values ('2009 CTD Data', '', (SELECT DATA_SET_TYPE_ID FROM CCD_DATA_SET_TYPES WHERE DATA_SET_TYPE_NAME = 'CTD'), '', (SELECT DATA_SET_STATUS_ID FROM CCD_DATA_SET_STATUS where status_code = 'QC'));</v>
      </c>
    </row>
    <row r="96" spans="1:6" x14ac:dyDescent="0.25">
      <c r="A96" t="s">
        <v>2032</v>
      </c>
      <c r="C96" t="s">
        <v>111</v>
      </c>
      <c r="E96" t="s">
        <v>156</v>
      </c>
      <c r="F96" t="str">
        <f t="shared" si="7"/>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sheetData>
  <sortState ref="A52:A62">
    <sortCondition ref="A52:A62"/>
  </sortState>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opLeftCell="A7"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148</v>
      </c>
      <c r="B1" t="s">
        <v>149</v>
      </c>
      <c r="C1" t="s">
        <v>150</v>
      </c>
      <c r="D1" t="s">
        <v>151</v>
      </c>
      <c r="E1" t="s">
        <v>109</v>
      </c>
    </row>
    <row r="2" spans="1:5" x14ac:dyDescent="0.25">
      <c r="A2" t="s">
        <v>157</v>
      </c>
      <c r="B2" t="s">
        <v>160</v>
      </c>
      <c r="C2" s="4" t="s">
        <v>168</v>
      </c>
      <c r="D2" t="s">
        <v>167</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158</v>
      </c>
      <c r="B3" t="s">
        <v>161</v>
      </c>
      <c r="C3" s="4" t="s">
        <v>169</v>
      </c>
      <c r="D3" t="s">
        <v>166</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170</v>
      </c>
      <c r="B4" t="s">
        <v>171</v>
      </c>
      <c r="C4" s="4" t="s">
        <v>172</v>
      </c>
      <c r="D4" t="s">
        <v>165</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154</v>
      </c>
      <c r="B5" t="s">
        <v>153</v>
      </c>
      <c r="C5" s="4" t="s">
        <v>173</v>
      </c>
      <c r="D5" t="s">
        <v>164</v>
      </c>
      <c r="E5" t="str">
        <f t="shared" si="0"/>
        <v>insert into ccd_data_set_status (STATUS_CODE, STATUS_NAME, STATUS_DESC, STATUS_COLOR) values ('IA', 'Internally Accessible', 'Data has been quality controlled and it is currently internally accessible', '#1e90ff');</v>
      </c>
    </row>
    <row r="6" spans="1:5" x14ac:dyDescent="0.25">
      <c r="A6" t="s">
        <v>155</v>
      </c>
      <c r="B6" t="s">
        <v>152</v>
      </c>
      <c r="C6" s="4" t="s">
        <v>174</v>
      </c>
      <c r="D6" t="s">
        <v>163</v>
      </c>
      <c r="E6" t="str">
        <f t="shared" si="0"/>
        <v>insert into ccd_data_set_status (STATUS_CODE, STATUS_NAME, STATUS_DESC, STATUS_COLOR) values ('PA', 'Publicly Accessible', 'Data has been quality controlled and it is currently publicly accessible', '#005555');</v>
      </c>
    </row>
    <row r="7" spans="1:5" x14ac:dyDescent="0.25">
      <c r="A7" t="s">
        <v>156</v>
      </c>
      <c r="B7" t="s">
        <v>159</v>
      </c>
      <c r="C7" s="4" t="s">
        <v>175</v>
      </c>
      <c r="D7" t="s">
        <v>162</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422</v>
      </c>
      <c r="B1" t="s">
        <v>423</v>
      </c>
      <c r="C1" t="s">
        <v>1705</v>
      </c>
    </row>
    <row r="2" spans="1:3" x14ac:dyDescent="0.25">
      <c r="A2">
        <v>3</v>
      </c>
      <c r="B2" t="s">
        <v>1039</v>
      </c>
      <c r="C2" t="str">
        <f>CONCATENATE("INSERT INTO CCD_PLAT_TYPES (PLAT_TYPE_NAME, FINSS_ID) VALUES ('", SUBSTITUTE(B2, "'", "''"), "', ", A2, ");")</f>
        <v>INSERT INTO CCD_PLAT_TYPES (PLAT_TYPE_NAME, FINSS_ID) VALUES ('Chartered Vessel', 3);</v>
      </c>
    </row>
    <row r="3" spans="1:3" x14ac:dyDescent="0.25">
      <c r="A3">
        <v>5</v>
      </c>
      <c r="B3" t="s">
        <v>1040</v>
      </c>
      <c r="C3" t="str">
        <f t="shared" ref="C3:C8" si="0">CONCATENATE("INSERT INTO CCD_PLAT_TYPES (PLAT_TYPE_NAME, FINSS_ID) VALUES ('", SUBSTITUTE(B3, "'", "''"), "', ", A3, ");")</f>
        <v>INSERT INTO CCD_PLAT_TYPES (PLAT_TYPE_NAME, FINSS_ID) VALUES ('Fishery Survey Vessel (FSV)', 5);</v>
      </c>
    </row>
    <row r="4" spans="1:3" x14ac:dyDescent="0.25">
      <c r="A4">
        <v>2</v>
      </c>
      <c r="B4" t="s">
        <v>1041</v>
      </c>
      <c r="C4" t="str">
        <f t="shared" si="0"/>
        <v>INSERT INTO CCD_PLAT_TYPES (PLAT_TYPE_NAME, FINSS_ID) VALUES ('Hydrographic RV', 2);</v>
      </c>
    </row>
    <row r="5" spans="1:3" x14ac:dyDescent="0.25">
      <c r="A5">
        <v>4</v>
      </c>
      <c r="B5" t="s">
        <v>1042</v>
      </c>
      <c r="C5" t="str">
        <f t="shared" si="0"/>
        <v>INSERT INTO CCD_PLAT_TYPES (PLAT_TYPE_NAME, FINSS_ID) VALUES ('Oceanographic RV', 4);</v>
      </c>
    </row>
    <row r="6" spans="1:3" x14ac:dyDescent="0.25">
      <c r="A6">
        <v>7</v>
      </c>
      <c r="B6" t="s">
        <v>1043</v>
      </c>
      <c r="C6" t="str">
        <f t="shared" si="0"/>
        <v>INSERT INTO CCD_PLAT_TYPES (PLAT_TYPE_NAME, FINSS_ID) VALUES ('Program Small Boat (i.e. NMFS science center owned small boat)', 7);</v>
      </c>
    </row>
    <row r="7" spans="1:3" x14ac:dyDescent="0.25">
      <c r="A7">
        <v>1</v>
      </c>
      <c r="B7" t="s">
        <v>1044</v>
      </c>
      <c r="C7" t="str">
        <f t="shared" si="0"/>
        <v>INSERT INTO CCD_PLAT_TYPES (PLAT_TYPE_NAME, FINSS_ID) VALUES ('State Owned Boat', 1);</v>
      </c>
    </row>
    <row r="8" spans="1:3" x14ac:dyDescent="0.25">
      <c r="A8">
        <v>6</v>
      </c>
      <c r="B8" t="s">
        <v>1045</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I11" sqref="I11"/>
    </sheetView>
  </sheetViews>
  <sheetFormatPr defaultRowHeight="15" x14ac:dyDescent="0.25"/>
  <sheetData>
    <row r="1" spans="1:3" x14ac:dyDescent="0.25">
      <c r="A1" t="s">
        <v>422</v>
      </c>
      <c r="B1" t="s">
        <v>423</v>
      </c>
      <c r="C1" t="s">
        <v>1705</v>
      </c>
    </row>
    <row r="2" spans="1:3" x14ac:dyDescent="0.25">
      <c r="A2" t="s">
        <v>1046</v>
      </c>
      <c r="B2" t="s">
        <v>1046</v>
      </c>
      <c r="C2" t="str">
        <f>CONCATENATE("INSERT INTO CCD_SCI_CENTERS (SCI_CENTER_NAME) VALUES ('", SUBSTITUTE(B2, "'", "''"), "');")</f>
        <v>INSERT INTO CCD_SCI_CENTERS (SCI_CENTER_NAME) VALUES ('AFSC');</v>
      </c>
    </row>
    <row r="3" spans="1:3" x14ac:dyDescent="0.25">
      <c r="A3" t="s">
        <v>1047</v>
      </c>
      <c r="B3" t="s">
        <v>1047</v>
      </c>
      <c r="C3" t="str">
        <f t="shared" ref="C3:C8" si="0">CONCATENATE("INSERT INTO CCD_SCI_CENTERS (SCI_CENTER_NAME) VALUES ('", SUBSTITUTE(B3, "'", "''"), "');")</f>
        <v>INSERT INTO CCD_SCI_CENTERS (SCI_CENTER_NAME) VALUES ('NEFSC');</v>
      </c>
    </row>
    <row r="4" spans="1:3" x14ac:dyDescent="0.25">
      <c r="A4" t="s">
        <v>1048</v>
      </c>
      <c r="B4" t="s">
        <v>1048</v>
      </c>
      <c r="C4" t="str">
        <f t="shared" si="0"/>
        <v>INSERT INTO CCD_SCI_CENTERS (SCI_CENTER_NAME) VALUES ('NWFSC');</v>
      </c>
    </row>
    <row r="5" spans="1:3" x14ac:dyDescent="0.25">
      <c r="A5" t="s">
        <v>1049</v>
      </c>
      <c r="B5" t="s">
        <v>1049</v>
      </c>
      <c r="C5" t="str">
        <f t="shared" si="0"/>
        <v>INSERT INTO CCD_SCI_CENTERS (SCI_CENTER_NAME) VALUES ('PIFSC');</v>
      </c>
    </row>
    <row r="6" spans="1:3" x14ac:dyDescent="0.25">
      <c r="A6" t="s">
        <v>1050</v>
      </c>
      <c r="B6" t="s">
        <v>1050</v>
      </c>
      <c r="C6" t="str">
        <f t="shared" si="0"/>
        <v>INSERT INTO CCD_SCI_CENTERS (SCI_CENTER_NAME) VALUES ('SEFSC');</v>
      </c>
    </row>
    <row r="7" spans="1:3" x14ac:dyDescent="0.25">
      <c r="A7" t="s">
        <v>1051</v>
      </c>
      <c r="B7" t="s">
        <v>1051</v>
      </c>
      <c r="C7" t="str">
        <f t="shared" si="0"/>
        <v>INSERT INTO CCD_SCI_CENTERS (SCI_CENTER_NAME) VALUES ('ST');</v>
      </c>
    </row>
    <row r="8" spans="1:3" x14ac:dyDescent="0.25">
      <c r="A8" t="s">
        <v>1052</v>
      </c>
      <c r="B8" t="s">
        <v>1052</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2" max="2" width="40" bestFit="1" customWidth="1"/>
    <col min="3" max="3" width="11.140625" bestFit="1" customWidth="1"/>
    <col min="4" max="4" width="14.28515625" bestFit="1" customWidth="1"/>
  </cols>
  <sheetData>
    <row r="1" spans="1:5" x14ac:dyDescent="0.25">
      <c r="A1" t="s">
        <v>1851</v>
      </c>
      <c r="B1" t="s">
        <v>1845</v>
      </c>
      <c r="C1" t="s">
        <v>1850</v>
      </c>
      <c r="D1" t="s">
        <v>1710</v>
      </c>
      <c r="E1" t="s">
        <v>1705</v>
      </c>
    </row>
    <row r="2" spans="1:5" x14ac:dyDescent="0.25">
      <c r="A2" t="s">
        <v>1852</v>
      </c>
      <c r="B2" t="s">
        <v>1854</v>
      </c>
      <c r="D2" t="s">
        <v>1049</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25">
      <c r="A3" t="s">
        <v>1853</v>
      </c>
      <c r="B3" t="s">
        <v>1855</v>
      </c>
      <c r="D3" t="s">
        <v>1049</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25">
      <c r="A4" t="s">
        <v>1801</v>
      </c>
      <c r="B4" t="s">
        <v>1856</v>
      </c>
      <c r="D4" t="s">
        <v>1049</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election activeCell="F2" sqref="F2:F12"/>
    </sheetView>
  </sheetViews>
  <sheetFormatPr defaultRowHeight="15" x14ac:dyDescent="0.25"/>
  <cols>
    <col min="2" max="3" width="33.5703125" customWidth="1"/>
  </cols>
  <sheetData>
    <row r="1" spans="1:21" x14ac:dyDescent="0.25">
      <c r="A1" t="s">
        <v>422</v>
      </c>
      <c r="B1" t="s">
        <v>423</v>
      </c>
      <c r="C1" t="s">
        <v>1843</v>
      </c>
      <c r="D1" t="s">
        <v>1705</v>
      </c>
      <c r="E1" t="s">
        <v>1847</v>
      </c>
      <c r="F1" t="s">
        <v>1848</v>
      </c>
      <c r="S1" t="s">
        <v>422</v>
      </c>
      <c r="T1" t="s">
        <v>1845</v>
      </c>
      <c r="U1" t="s">
        <v>1846</v>
      </c>
    </row>
    <row r="2" spans="1:21" x14ac:dyDescent="0.25">
      <c r="A2">
        <v>1</v>
      </c>
      <c r="B2" t="s">
        <v>1012</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1016</v>
      </c>
      <c r="U2">
        <v>10</v>
      </c>
    </row>
    <row r="3" spans="1:21" x14ac:dyDescent="0.25">
      <c r="A3">
        <v>2</v>
      </c>
      <c r="B3" t="s">
        <v>1013</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1020</v>
      </c>
      <c r="U3">
        <v>3</v>
      </c>
    </row>
    <row r="4" spans="1:21" x14ac:dyDescent="0.25">
      <c r="A4">
        <v>8</v>
      </c>
      <c r="B4" t="s">
        <v>1014</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1021</v>
      </c>
      <c r="U4">
        <v>4</v>
      </c>
    </row>
    <row r="5" spans="1:21" x14ac:dyDescent="0.25">
      <c r="A5">
        <v>9</v>
      </c>
      <c r="B5" t="s">
        <v>1015</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25">
      <c r="A6">
        <v>10</v>
      </c>
      <c r="B6" t="s">
        <v>1016</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25">
      <c r="A7">
        <v>5</v>
      </c>
      <c r="B7" t="s">
        <v>1017</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25">
      <c r="A8">
        <v>11</v>
      </c>
      <c r="B8" t="s">
        <v>1018</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25">
      <c r="A9">
        <v>6</v>
      </c>
      <c r="B9" t="s">
        <v>1019</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25">
      <c r="A10">
        <v>3</v>
      </c>
      <c r="B10" t="s">
        <v>1020</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25">
      <c r="A11">
        <v>4</v>
      </c>
      <c r="B11" t="s">
        <v>1021</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25">
      <c r="A12">
        <v>7</v>
      </c>
      <c r="B12" t="s">
        <v>1022</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74" workbookViewId="0">
      <selection activeCell="B80" sqref="B80:B86"/>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140</v>
      </c>
      <c r="B2" t="s">
        <v>726</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734</v>
      </c>
      <c r="U2">
        <v>49</v>
      </c>
    </row>
    <row r="3" spans="1:21" x14ac:dyDescent="0.25">
      <c r="A3">
        <v>142</v>
      </c>
      <c r="B3" t="s">
        <v>727</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735</v>
      </c>
      <c r="U3">
        <v>2</v>
      </c>
    </row>
    <row r="4" spans="1:21" x14ac:dyDescent="0.25">
      <c r="A4">
        <v>141</v>
      </c>
      <c r="B4" t="s">
        <v>728</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738</v>
      </c>
      <c r="U4">
        <v>52</v>
      </c>
    </row>
    <row r="5" spans="1:21" x14ac:dyDescent="0.25">
      <c r="A5">
        <v>47</v>
      </c>
      <c r="B5" t="s">
        <v>729</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740</v>
      </c>
      <c r="U5">
        <v>54</v>
      </c>
    </row>
    <row r="6" spans="1:21" x14ac:dyDescent="0.25">
      <c r="A6">
        <v>1</v>
      </c>
      <c r="B6" t="s">
        <v>730</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742</v>
      </c>
      <c r="U6">
        <v>55</v>
      </c>
    </row>
    <row r="7" spans="1:21" x14ac:dyDescent="0.25">
      <c r="A7">
        <v>105</v>
      </c>
      <c r="B7" t="s">
        <v>731</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25">
      <c r="A8">
        <v>48</v>
      </c>
      <c r="B8" t="s">
        <v>732</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750</v>
      </c>
      <c r="U8">
        <v>207</v>
      </c>
    </row>
    <row r="9" spans="1:21" x14ac:dyDescent="0.25">
      <c r="A9">
        <v>204</v>
      </c>
      <c r="B9" t="s">
        <v>733</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763</v>
      </c>
      <c r="U9">
        <v>65</v>
      </c>
    </row>
    <row r="10" spans="1:21" x14ac:dyDescent="0.25">
      <c r="A10">
        <v>49</v>
      </c>
      <c r="B10" t="s">
        <v>734</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764</v>
      </c>
      <c r="U10">
        <v>66</v>
      </c>
    </row>
    <row r="11" spans="1:21" x14ac:dyDescent="0.25">
      <c r="A11">
        <v>2</v>
      </c>
      <c r="B11" t="s">
        <v>735</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765</v>
      </c>
      <c r="U11">
        <v>67</v>
      </c>
    </row>
    <row r="12" spans="1:21" x14ac:dyDescent="0.25">
      <c r="A12">
        <v>182</v>
      </c>
      <c r="B12" t="s">
        <v>736</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766</v>
      </c>
      <c r="U12">
        <v>7</v>
      </c>
    </row>
    <row r="13" spans="1:21" x14ac:dyDescent="0.25">
      <c r="A13">
        <v>51</v>
      </c>
      <c r="B13" t="s">
        <v>737</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795</v>
      </c>
      <c r="U13">
        <v>81</v>
      </c>
    </row>
    <row r="14" spans="1:21" x14ac:dyDescent="0.25">
      <c r="A14">
        <v>52</v>
      </c>
      <c r="B14" t="s">
        <v>738</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802</v>
      </c>
      <c r="U14">
        <v>17</v>
      </c>
    </row>
    <row r="15" spans="1:21" x14ac:dyDescent="0.25">
      <c r="A15">
        <v>53</v>
      </c>
      <c r="B15" t="s">
        <v>739</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810</v>
      </c>
      <c r="U15">
        <v>209</v>
      </c>
    </row>
    <row r="16" spans="1:21" x14ac:dyDescent="0.25">
      <c r="A16">
        <v>54</v>
      </c>
      <c r="B16" t="s">
        <v>740</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814</v>
      </c>
      <c r="U16">
        <v>22</v>
      </c>
    </row>
    <row r="17" spans="1:21" x14ac:dyDescent="0.25">
      <c r="A17">
        <v>3</v>
      </c>
      <c r="B17" t="s">
        <v>741</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816</v>
      </c>
      <c r="U17">
        <v>88</v>
      </c>
    </row>
    <row r="18" spans="1:21" x14ac:dyDescent="0.25">
      <c r="A18">
        <v>55</v>
      </c>
      <c r="B18" t="s">
        <v>742</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819</v>
      </c>
      <c r="U18">
        <v>90</v>
      </c>
    </row>
    <row r="19" spans="1:21" x14ac:dyDescent="0.25">
      <c r="A19">
        <v>186</v>
      </c>
      <c r="B19" t="s">
        <v>743</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822</v>
      </c>
      <c r="U19">
        <v>92</v>
      </c>
    </row>
    <row r="20" spans="1:21" x14ac:dyDescent="0.25">
      <c r="A20">
        <v>4</v>
      </c>
      <c r="B20" t="s">
        <v>744</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825</v>
      </c>
      <c r="U20">
        <v>100</v>
      </c>
    </row>
    <row r="21" spans="1:21" x14ac:dyDescent="0.25">
      <c r="A21">
        <v>50</v>
      </c>
      <c r="B21" t="s">
        <v>745</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827</v>
      </c>
      <c r="U21">
        <v>27</v>
      </c>
    </row>
    <row r="22" spans="1:21" x14ac:dyDescent="0.25">
      <c r="A22">
        <v>56</v>
      </c>
      <c r="B22" t="s">
        <v>746</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25">
      <c r="A23">
        <v>25</v>
      </c>
      <c r="B23" t="s">
        <v>747</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25">
      <c r="A24">
        <v>57</v>
      </c>
      <c r="B24" t="s">
        <v>748</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25">
      <c r="A25">
        <v>101</v>
      </c>
      <c r="B25" t="s">
        <v>749</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2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25">
      <c r="A27">
        <v>207</v>
      </c>
      <c r="B27" t="s">
        <v>750</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25">
      <c r="A28">
        <v>58</v>
      </c>
      <c r="B28" t="s">
        <v>751</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25">
      <c r="A29">
        <v>103</v>
      </c>
      <c r="B29" t="s">
        <v>752</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25">
      <c r="A30">
        <v>60</v>
      </c>
      <c r="B30" t="s">
        <v>753</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25">
      <c r="A31">
        <v>208</v>
      </c>
      <c r="B31" t="s">
        <v>754</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25">
      <c r="A32">
        <v>59</v>
      </c>
      <c r="B32" t="s">
        <v>755</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25">
      <c r="A33">
        <v>120</v>
      </c>
      <c r="B33" t="s">
        <v>756</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25">
      <c r="A34">
        <v>61</v>
      </c>
      <c r="B34" t="s">
        <v>757</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25">
      <c r="A35">
        <v>62</v>
      </c>
      <c r="B35" t="s">
        <v>758</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25">
      <c r="A36">
        <v>121</v>
      </c>
      <c r="B36" t="s">
        <v>759</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25">
      <c r="A37">
        <v>63</v>
      </c>
      <c r="B37" t="s">
        <v>760</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25">
      <c r="A38">
        <v>6</v>
      </c>
      <c r="B38" t="s">
        <v>761</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25">
      <c r="A39">
        <v>64</v>
      </c>
      <c r="B39" t="s">
        <v>762</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25">
      <c r="A40">
        <v>65</v>
      </c>
      <c r="B40" t="s">
        <v>763</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25">
      <c r="A41">
        <v>66</v>
      </c>
      <c r="B41" t="s">
        <v>764</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25">
      <c r="A42">
        <v>67</v>
      </c>
      <c r="B42" t="s">
        <v>765</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25">
      <c r="A43">
        <v>7</v>
      </c>
      <c r="B43" t="s">
        <v>766</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25">
      <c r="A44">
        <v>68</v>
      </c>
      <c r="B44" t="s">
        <v>767</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25">
      <c r="A45">
        <v>69</v>
      </c>
      <c r="B45" t="s">
        <v>768</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25">
      <c r="A46">
        <v>70</v>
      </c>
      <c r="B46" t="s">
        <v>769</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25">
      <c r="A47">
        <v>71</v>
      </c>
      <c r="B47" t="s">
        <v>770</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25">
      <c r="A48">
        <v>72</v>
      </c>
      <c r="B48" t="s">
        <v>771</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25">
      <c r="A49">
        <v>8</v>
      </c>
      <c r="B49" t="s">
        <v>772</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25">
      <c r="A50">
        <v>9</v>
      </c>
      <c r="B50" t="s">
        <v>773</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25">
      <c r="A51">
        <v>73</v>
      </c>
      <c r="B51" t="s">
        <v>774</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25">
      <c r="A52">
        <v>74</v>
      </c>
      <c r="B52" t="s">
        <v>775</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25">
      <c r="A53">
        <v>75</v>
      </c>
      <c r="B53" t="s">
        <v>776</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25">
      <c r="A54">
        <v>160</v>
      </c>
      <c r="B54" t="s">
        <v>777</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25">
      <c r="A55">
        <v>10</v>
      </c>
      <c r="B55" t="s">
        <v>778</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25">
      <c r="A56">
        <v>11</v>
      </c>
      <c r="B56" t="s">
        <v>779</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25">
      <c r="A57">
        <v>77</v>
      </c>
      <c r="B57" t="s">
        <v>780</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25">
      <c r="A58">
        <v>12</v>
      </c>
      <c r="B58" t="s">
        <v>781</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25">
      <c r="A59">
        <v>76</v>
      </c>
      <c r="B59" t="s">
        <v>782</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25">
      <c r="A60">
        <v>26</v>
      </c>
      <c r="B60" t="s">
        <v>783</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25">
      <c r="A61">
        <v>203</v>
      </c>
      <c r="B61" t="s">
        <v>784</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25">
      <c r="A62">
        <v>78</v>
      </c>
      <c r="B62" t="s">
        <v>785</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25">
      <c r="A63">
        <v>13</v>
      </c>
      <c r="B63" t="s">
        <v>786</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25">
      <c r="A64">
        <v>206</v>
      </c>
      <c r="B64" t="s">
        <v>787</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25">
      <c r="A65">
        <v>14</v>
      </c>
      <c r="B65" t="s">
        <v>788</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25">
      <c r="A66">
        <v>79</v>
      </c>
      <c r="B66" t="s">
        <v>789</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25">
      <c r="A67">
        <v>205</v>
      </c>
      <c r="B67" t="s">
        <v>790</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25">
      <c r="A68">
        <v>80</v>
      </c>
      <c r="B68" t="s">
        <v>791</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25">
      <c r="A69">
        <v>183</v>
      </c>
      <c r="B69" t="s">
        <v>792</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25">
      <c r="A70">
        <v>187</v>
      </c>
      <c r="B70" t="s">
        <v>793</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25">
      <c r="A71">
        <v>82</v>
      </c>
      <c r="B71" t="s">
        <v>794</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25">
      <c r="A72">
        <v>81</v>
      </c>
      <c r="B72" t="s">
        <v>795</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25">
      <c r="A73">
        <v>15</v>
      </c>
      <c r="B73" t="s">
        <v>796</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25">
      <c r="A74">
        <v>122</v>
      </c>
      <c r="B74" t="s">
        <v>797</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25">
      <c r="A75">
        <v>83</v>
      </c>
      <c r="B75" t="s">
        <v>798</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25">
      <c r="A76">
        <v>16</v>
      </c>
      <c r="B76" t="s">
        <v>799</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25">
      <c r="A77">
        <v>84</v>
      </c>
      <c r="B77" t="s">
        <v>800</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25">
      <c r="A78">
        <v>24</v>
      </c>
      <c r="B78" t="s">
        <v>801</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25">
      <c r="A79">
        <v>17</v>
      </c>
      <c r="B79" t="s">
        <v>802</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25">
      <c r="A80">
        <v>85</v>
      </c>
      <c r="B80" t="s">
        <v>803</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25">
      <c r="A81">
        <v>104</v>
      </c>
      <c r="B81" t="s">
        <v>804</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25">
      <c r="A82">
        <v>86</v>
      </c>
      <c r="B82" t="s">
        <v>805</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25">
      <c r="A83">
        <v>161</v>
      </c>
      <c r="B83" t="s">
        <v>806</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25">
      <c r="A84">
        <v>19</v>
      </c>
      <c r="B84" t="s">
        <v>807</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25">
      <c r="A85">
        <v>18</v>
      </c>
      <c r="B85" t="s">
        <v>808</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25">
      <c r="A86">
        <v>184</v>
      </c>
      <c r="B86" t="s">
        <v>809</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25">
      <c r="A87">
        <v>209</v>
      </c>
      <c r="B87" t="s">
        <v>810</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25">
      <c r="A88">
        <v>20</v>
      </c>
      <c r="B88" t="s">
        <v>811</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25">
      <c r="A89">
        <v>102</v>
      </c>
      <c r="B89" t="s">
        <v>812</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25">
      <c r="A90">
        <v>21</v>
      </c>
      <c r="B90" t="s">
        <v>813</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25">
      <c r="A91">
        <v>22</v>
      </c>
      <c r="B91" t="s">
        <v>814</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25">
      <c r="A92">
        <v>87</v>
      </c>
      <c r="B92" t="s">
        <v>815</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25">
      <c r="A93">
        <v>88</v>
      </c>
      <c r="B93" t="s">
        <v>816</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25">
      <c r="A94">
        <v>188</v>
      </c>
      <c r="B94" t="s">
        <v>817</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25">
      <c r="A95">
        <v>89</v>
      </c>
      <c r="B95" t="s">
        <v>818</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25">
      <c r="A96">
        <v>90</v>
      </c>
      <c r="B96" t="s">
        <v>819</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25">
      <c r="A97">
        <v>91</v>
      </c>
      <c r="B97" t="s">
        <v>820</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25">
      <c r="A98">
        <v>181</v>
      </c>
      <c r="B98" t="s">
        <v>821</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25">
      <c r="A99">
        <v>92</v>
      </c>
      <c r="B99" t="s">
        <v>822</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25">
      <c r="A100">
        <v>202</v>
      </c>
      <c r="B100" t="s">
        <v>823</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25">
      <c r="A101">
        <v>23</v>
      </c>
      <c r="B101" t="s">
        <v>824</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25">
      <c r="A102">
        <v>100</v>
      </c>
      <c r="B102" t="s">
        <v>825</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25">
      <c r="A103">
        <v>185</v>
      </c>
      <c r="B103" t="s">
        <v>826</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25">
      <c r="A104">
        <v>27</v>
      </c>
      <c r="B104" t="s">
        <v>827</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4" workbookViewId="0">
      <selection activeCell="F2" sqref="F2:F360"/>
    </sheetView>
  </sheetViews>
  <sheetFormatPr defaultRowHeight="15" x14ac:dyDescent="0.25"/>
  <cols>
    <col min="2" max="2" width="120.42578125" bestFit="1" customWidth="1"/>
    <col min="3" max="3" width="14.85546875" customWidth="1"/>
  </cols>
  <sheetData>
    <row r="1" spans="1:21" x14ac:dyDescent="0.25">
      <c r="A1" t="s">
        <v>422</v>
      </c>
      <c r="B1" t="s">
        <v>423</v>
      </c>
      <c r="C1" t="s">
        <v>1843</v>
      </c>
      <c r="D1" t="s">
        <v>1705</v>
      </c>
      <c r="E1" t="s">
        <v>1847</v>
      </c>
      <c r="F1" t="s">
        <v>1849</v>
      </c>
      <c r="S1" t="s">
        <v>422</v>
      </c>
      <c r="T1" t="s">
        <v>1845</v>
      </c>
      <c r="U1" t="s">
        <v>1846</v>
      </c>
    </row>
    <row r="2" spans="1:21" x14ac:dyDescent="0.25">
      <c r="A2">
        <v>601</v>
      </c>
      <c r="B2" t="s">
        <v>1053</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1165</v>
      </c>
      <c r="U2">
        <v>779</v>
      </c>
    </row>
    <row r="3" spans="1:21" x14ac:dyDescent="0.25">
      <c r="A3">
        <v>1773</v>
      </c>
      <c r="B3" t="s">
        <v>1054</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1166</v>
      </c>
      <c r="U3">
        <v>546</v>
      </c>
    </row>
    <row r="4" spans="1:21" x14ac:dyDescent="0.25">
      <c r="A4">
        <v>1774</v>
      </c>
      <c r="B4" t="s">
        <v>1055</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1198</v>
      </c>
      <c r="U4">
        <v>1427</v>
      </c>
    </row>
    <row r="5" spans="1:21" x14ac:dyDescent="0.25">
      <c r="A5">
        <v>11</v>
      </c>
      <c r="B5" t="s">
        <v>1056</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1206</v>
      </c>
      <c r="U5">
        <v>209</v>
      </c>
    </row>
    <row r="6" spans="1:21" x14ac:dyDescent="0.25">
      <c r="A6">
        <v>1416</v>
      </c>
      <c r="B6" t="s">
        <v>1057</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1234</v>
      </c>
      <c r="U6">
        <v>1429</v>
      </c>
    </row>
    <row r="7" spans="1:21" x14ac:dyDescent="0.25">
      <c r="A7">
        <v>1401</v>
      </c>
      <c r="B7" s="5" t="s">
        <v>1058</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1237</v>
      </c>
      <c r="U7">
        <v>1461</v>
      </c>
    </row>
    <row r="8" spans="1:21" x14ac:dyDescent="0.25">
      <c r="A8">
        <v>2122</v>
      </c>
      <c r="B8" t="s">
        <v>1059</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1242</v>
      </c>
      <c r="U8">
        <v>1421</v>
      </c>
    </row>
    <row r="9" spans="1:21" x14ac:dyDescent="0.25">
      <c r="A9">
        <v>12</v>
      </c>
      <c r="B9" t="s">
        <v>1060</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1243</v>
      </c>
      <c r="U9">
        <v>775</v>
      </c>
    </row>
    <row r="10" spans="1:21" x14ac:dyDescent="0.25">
      <c r="A10">
        <v>949</v>
      </c>
      <c r="B10" t="s">
        <v>1061</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1260</v>
      </c>
      <c r="U10">
        <v>1108</v>
      </c>
    </row>
    <row r="11" spans="1:21" x14ac:dyDescent="0.25">
      <c r="A11">
        <v>950</v>
      </c>
      <c r="B11" t="s">
        <v>1062</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1301</v>
      </c>
      <c r="U11">
        <v>295</v>
      </c>
    </row>
    <row r="12" spans="1:21" x14ac:dyDescent="0.25">
      <c r="A12">
        <v>1431</v>
      </c>
      <c r="B12" t="s">
        <v>1063</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1306</v>
      </c>
      <c r="U12">
        <v>1441</v>
      </c>
    </row>
    <row r="13" spans="1:21" x14ac:dyDescent="0.25">
      <c r="A13">
        <v>1425</v>
      </c>
      <c r="B13" t="s">
        <v>1064</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1307</v>
      </c>
      <c r="U13">
        <v>1424</v>
      </c>
    </row>
    <row r="14" spans="1:21" x14ac:dyDescent="0.25">
      <c r="A14">
        <v>769</v>
      </c>
      <c r="B14" t="s">
        <v>1065</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1297</v>
      </c>
      <c r="U14">
        <v>764</v>
      </c>
    </row>
    <row r="15" spans="1:21" x14ac:dyDescent="0.25">
      <c r="A15">
        <v>2043</v>
      </c>
      <c r="B15" t="s">
        <v>1066</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25">
      <c r="A16">
        <v>1984</v>
      </c>
      <c r="B16" s="5" t="s">
        <v>1067</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25">
      <c r="A17">
        <v>1422</v>
      </c>
      <c r="B17" s="5" t="s">
        <v>1068</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25">
      <c r="A18">
        <v>951</v>
      </c>
      <c r="B18" t="s">
        <v>1069</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25">
      <c r="A19">
        <v>1088</v>
      </c>
      <c r="B19" t="s">
        <v>1070</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25">
      <c r="A20">
        <v>2118</v>
      </c>
      <c r="B20" t="s">
        <v>1071</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25">
      <c r="A21">
        <v>1128</v>
      </c>
      <c r="B21" t="s">
        <v>1072</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25">
      <c r="A22">
        <v>1362</v>
      </c>
      <c r="B22" t="s">
        <v>1073</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25">
      <c r="A23">
        <v>745</v>
      </c>
      <c r="B23" t="s">
        <v>1074</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25">
      <c r="A24">
        <v>127</v>
      </c>
      <c r="B24" t="s">
        <v>1075</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25">
      <c r="A25">
        <v>83</v>
      </c>
      <c r="B25" t="s">
        <v>1076</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25">
      <c r="A26">
        <v>1407</v>
      </c>
      <c r="B26" t="s">
        <v>1077</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25">
      <c r="A27">
        <v>2120</v>
      </c>
      <c r="B27" t="s">
        <v>1078</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25">
      <c r="A28">
        <v>15</v>
      </c>
      <c r="B28" t="s">
        <v>1079</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25">
      <c r="A29">
        <v>2971</v>
      </c>
      <c r="B29" t="s">
        <v>1080</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25">
      <c r="A30">
        <v>2607</v>
      </c>
      <c r="B30" t="s">
        <v>1081</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25">
      <c r="A31">
        <v>954</v>
      </c>
      <c r="B31" t="s">
        <v>1082</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25">
      <c r="A32">
        <v>1764</v>
      </c>
      <c r="B32" t="s">
        <v>1083</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25">
      <c r="A33">
        <v>45</v>
      </c>
      <c r="B33" t="s">
        <v>1084</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25">
      <c r="A34">
        <v>347</v>
      </c>
      <c r="B34" t="s">
        <v>1085</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25">
      <c r="A35">
        <v>2189</v>
      </c>
      <c r="B35" t="s">
        <v>1086</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25">
      <c r="A36">
        <v>1402</v>
      </c>
      <c r="B36" t="s">
        <v>1087</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25">
      <c r="A37">
        <v>1403</v>
      </c>
      <c r="B37" t="s">
        <v>1088</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25">
      <c r="A38">
        <v>965</v>
      </c>
      <c r="B38" t="s">
        <v>1089</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25">
      <c r="A39">
        <v>966</v>
      </c>
      <c r="B39" t="s">
        <v>1090</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25">
      <c r="A40">
        <v>1744</v>
      </c>
      <c r="B40" t="s">
        <v>1091</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25">
      <c r="A41">
        <v>1745</v>
      </c>
      <c r="B41" t="s">
        <v>1092</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25">
      <c r="A42">
        <v>1404</v>
      </c>
      <c r="B42" t="s">
        <v>1093</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25">
      <c r="A43">
        <v>81</v>
      </c>
      <c r="B43" t="s">
        <v>1094</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25">
      <c r="A44">
        <v>82</v>
      </c>
      <c r="B44" t="s">
        <v>1095</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25">
      <c r="A45">
        <v>520</v>
      </c>
      <c r="B45" t="s">
        <v>1096</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25">
      <c r="A46">
        <v>782</v>
      </c>
      <c r="B46" t="s">
        <v>1097</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25">
      <c r="A47">
        <v>63</v>
      </c>
      <c r="B47" t="s">
        <v>1098</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25">
      <c r="A48">
        <v>64</v>
      </c>
      <c r="B48" t="s">
        <v>1099</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25">
      <c r="A49">
        <v>65</v>
      </c>
      <c r="B49" t="s">
        <v>1100</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25">
      <c r="A50">
        <v>66</v>
      </c>
      <c r="B50" t="s">
        <v>1101</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25">
      <c r="A51">
        <v>548</v>
      </c>
      <c r="B51" t="s">
        <v>1102</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25">
      <c r="A52">
        <v>67</v>
      </c>
      <c r="B52" t="s">
        <v>1103</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25">
      <c r="A53">
        <v>549</v>
      </c>
      <c r="B53" t="s">
        <v>1104</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25">
      <c r="A54">
        <v>157</v>
      </c>
      <c r="B54" t="s">
        <v>1105</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25">
      <c r="A55">
        <v>158</v>
      </c>
      <c r="B55" t="s">
        <v>1106</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25">
      <c r="A56">
        <v>159</v>
      </c>
      <c r="B56" t="s">
        <v>1107</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25">
      <c r="A57">
        <v>160</v>
      </c>
      <c r="B57" t="s">
        <v>1108</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25">
      <c r="A58">
        <v>156</v>
      </c>
      <c r="B58" t="s">
        <v>1109</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25">
      <c r="A59">
        <v>1793</v>
      </c>
      <c r="B59" t="s">
        <v>1110</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25">
      <c r="A60">
        <v>955</v>
      </c>
      <c r="B60" s="5" t="s">
        <v>1111</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25">
      <c r="A61">
        <v>956</v>
      </c>
      <c r="B61" t="s">
        <v>1112</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25">
      <c r="A62">
        <v>957</v>
      </c>
      <c r="B62" t="s">
        <v>1113</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25">
      <c r="A63">
        <v>1575</v>
      </c>
      <c r="B63" t="s">
        <v>1114</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25">
      <c r="A64">
        <v>1772</v>
      </c>
      <c r="B64" s="5" t="s">
        <v>1115</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25">
      <c r="A65">
        <v>161</v>
      </c>
      <c r="B65" t="s">
        <v>1116</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25">
      <c r="A66">
        <v>292</v>
      </c>
      <c r="B66" t="s">
        <v>1117</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25">
      <c r="A67">
        <v>2119</v>
      </c>
      <c r="B67" t="s">
        <v>1118</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25">
      <c r="A68">
        <v>1707</v>
      </c>
      <c r="B68" t="s">
        <v>1119</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25">
      <c r="A69">
        <v>964</v>
      </c>
      <c r="B69" t="s">
        <v>1120</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25">
      <c r="A70">
        <v>1249</v>
      </c>
      <c r="B70" t="s">
        <v>1121</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25">
      <c r="A71">
        <v>967</v>
      </c>
      <c r="B71" t="s">
        <v>1122</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25">
      <c r="A72">
        <v>1129</v>
      </c>
      <c r="B72" t="s">
        <v>1123</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25">
      <c r="A73">
        <v>641</v>
      </c>
      <c r="B73" t="s">
        <v>1124</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25">
      <c r="A74">
        <v>646</v>
      </c>
      <c r="B74" t="s">
        <v>1125</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25">
      <c r="A75">
        <v>1228</v>
      </c>
      <c r="B75" t="s">
        <v>1126</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25">
      <c r="A76">
        <v>1049</v>
      </c>
      <c r="B76" t="s">
        <v>1127</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25">
      <c r="A77">
        <v>1032</v>
      </c>
      <c r="B77" t="s">
        <v>1128</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25">
      <c r="A78">
        <v>1031</v>
      </c>
      <c r="B78" t="s">
        <v>1129</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25">
      <c r="A79">
        <v>2165</v>
      </c>
      <c r="B79" t="s">
        <v>1130</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25">
      <c r="A80">
        <v>164</v>
      </c>
      <c r="B80" t="s">
        <v>1131</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25">
      <c r="A81">
        <v>1230</v>
      </c>
      <c r="B81" s="5" t="s">
        <v>1132</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25">
      <c r="A82">
        <v>1229</v>
      </c>
      <c r="B82" t="s">
        <v>1133</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25">
      <c r="A83">
        <v>521</v>
      </c>
      <c r="B83" t="s">
        <v>1134</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25">
      <c r="A84">
        <v>722</v>
      </c>
      <c r="B84" t="s">
        <v>1135</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25">
      <c r="A85">
        <v>1248</v>
      </c>
      <c r="B85" t="s">
        <v>1136</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25">
      <c r="A86">
        <v>2125</v>
      </c>
      <c r="B86" t="s">
        <v>1137</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25">
      <c r="A87">
        <v>887</v>
      </c>
      <c r="B87" t="s">
        <v>1138</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25">
      <c r="A88">
        <v>140</v>
      </c>
      <c r="B88" t="s">
        <v>1139</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25">
      <c r="A89">
        <v>2123</v>
      </c>
      <c r="B89" t="s">
        <v>1140</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25">
      <c r="A90">
        <v>1410</v>
      </c>
      <c r="B90" t="s">
        <v>1141</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25">
      <c r="A91">
        <v>645</v>
      </c>
      <c r="B91" t="s">
        <v>1142</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25">
      <c r="A92">
        <v>293</v>
      </c>
      <c r="B92" t="s">
        <v>1143</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25">
      <c r="A93">
        <v>684</v>
      </c>
      <c r="B93" t="s">
        <v>1144</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25">
      <c r="A94">
        <v>13</v>
      </c>
      <c r="B94" t="s">
        <v>1145</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25">
      <c r="A95">
        <v>683</v>
      </c>
      <c r="B95" t="s">
        <v>1146</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25">
      <c r="A96">
        <v>21</v>
      </c>
      <c r="B96" t="s">
        <v>1147</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25">
      <c r="A97">
        <v>1406</v>
      </c>
      <c r="B97" t="s">
        <v>1148</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25">
      <c r="A98">
        <v>1730</v>
      </c>
      <c r="B98" t="s">
        <v>1149</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25">
      <c r="A99">
        <v>1409</v>
      </c>
      <c r="B99" t="s">
        <v>1150</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25">
      <c r="A100">
        <v>22</v>
      </c>
      <c r="B100" t="s">
        <v>1151</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25">
      <c r="A101">
        <v>953</v>
      </c>
      <c r="B101" t="s">
        <v>1152</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25">
      <c r="A102">
        <v>166</v>
      </c>
      <c r="B102" t="s">
        <v>1153</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25">
      <c r="A103">
        <v>958</v>
      </c>
      <c r="B103" t="s">
        <v>1154</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25">
      <c r="A104">
        <v>927</v>
      </c>
      <c r="B104" t="s">
        <v>1155</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25">
      <c r="A105">
        <v>1732</v>
      </c>
      <c r="B105" t="s">
        <v>1156</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25">
      <c r="A106">
        <v>2525</v>
      </c>
      <c r="B106" t="s">
        <v>1157</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25">
      <c r="A107">
        <v>1168</v>
      </c>
      <c r="B107" t="s">
        <v>1158</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25">
      <c r="A108">
        <v>1271</v>
      </c>
      <c r="B108" t="s">
        <v>1159</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25">
      <c r="A109">
        <v>2126</v>
      </c>
      <c r="B109" t="s">
        <v>1160</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25">
      <c r="A110">
        <v>230</v>
      </c>
      <c r="B110" t="s">
        <v>1161</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25">
      <c r="A111">
        <v>783</v>
      </c>
      <c r="B111" t="s">
        <v>1162</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25">
      <c r="A112">
        <v>1469</v>
      </c>
      <c r="B112" t="s">
        <v>1163</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25">
      <c r="A113">
        <v>1468</v>
      </c>
      <c r="B113" t="s">
        <v>1164</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25">
      <c r="A114">
        <v>779</v>
      </c>
      <c r="B114" t="s">
        <v>1165</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25">
      <c r="A115">
        <v>546</v>
      </c>
      <c r="B115" t="s">
        <v>1166</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25">
      <c r="A116">
        <v>1405</v>
      </c>
      <c r="B116" t="s">
        <v>1167</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25">
      <c r="A117">
        <v>141</v>
      </c>
      <c r="B117" t="s">
        <v>1168</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25">
      <c r="A118">
        <v>959</v>
      </c>
      <c r="B118" s="5" t="s">
        <v>1169</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25">
      <c r="A119">
        <v>1418</v>
      </c>
      <c r="B119" t="s">
        <v>1170</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25">
      <c r="A120">
        <v>8</v>
      </c>
      <c r="B120" t="s">
        <v>1171</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25">
      <c r="A121">
        <v>1893</v>
      </c>
      <c r="B121" s="5" t="s">
        <v>1172</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25">
      <c r="A122">
        <v>1462</v>
      </c>
      <c r="B122" t="s">
        <v>1173</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25">
      <c r="A123">
        <v>2186</v>
      </c>
      <c r="B123" t="s">
        <v>1174</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25">
      <c r="A124">
        <v>2121</v>
      </c>
      <c r="B124" t="s">
        <v>1175</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25">
      <c r="A125">
        <v>46</v>
      </c>
      <c r="B125" t="s">
        <v>1176</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25">
      <c r="A126">
        <v>23</v>
      </c>
      <c r="B126" t="s">
        <v>1177</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25">
      <c r="A127">
        <v>1411</v>
      </c>
      <c r="B127" t="s">
        <v>1178</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25">
      <c r="A128">
        <v>565</v>
      </c>
      <c r="B128" t="s">
        <v>1179</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25">
      <c r="A129">
        <v>30</v>
      </c>
      <c r="B129" t="s">
        <v>1180</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25">
      <c r="A130">
        <v>1417</v>
      </c>
      <c r="B130" t="s">
        <v>1181</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25">
      <c r="A131">
        <v>2127</v>
      </c>
      <c r="B131" t="s">
        <v>1182</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25">
      <c r="A132">
        <v>542</v>
      </c>
      <c r="B132" t="s">
        <v>1183</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25">
      <c r="A133">
        <v>1568</v>
      </c>
      <c r="B133" t="s">
        <v>1184</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25">
      <c r="A134">
        <v>1604</v>
      </c>
      <c r="B134" t="s">
        <v>1185</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25">
      <c r="A135">
        <v>2162</v>
      </c>
      <c r="B135" t="s">
        <v>1186</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25">
      <c r="A136">
        <v>2931</v>
      </c>
      <c r="B136" t="s">
        <v>1187</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25">
      <c r="A137">
        <v>1381</v>
      </c>
      <c r="B137" t="s">
        <v>1188</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25">
      <c r="A138">
        <v>138</v>
      </c>
      <c r="B138" t="s">
        <v>1189</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25">
      <c r="A139">
        <v>231</v>
      </c>
      <c r="B139" t="s">
        <v>1190</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25">
      <c r="A140">
        <v>960</v>
      </c>
      <c r="B140" t="s">
        <v>1191</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25">
      <c r="A141">
        <v>961</v>
      </c>
      <c r="B141" t="s">
        <v>1192</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25">
      <c r="A142">
        <v>962</v>
      </c>
      <c r="B142" t="s">
        <v>1193</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25">
      <c r="A143">
        <v>963</v>
      </c>
      <c r="B143" t="s">
        <v>1194</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25">
      <c r="A144">
        <v>744</v>
      </c>
      <c r="B144" t="s">
        <v>1195</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25">
      <c r="A145">
        <v>92</v>
      </c>
      <c r="B145" t="s">
        <v>1196</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25">
      <c r="A146">
        <v>768</v>
      </c>
      <c r="B146" t="s">
        <v>1197</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25">
      <c r="A147">
        <v>1427</v>
      </c>
      <c r="B147" t="s">
        <v>1198</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25">
      <c r="A148">
        <v>2037</v>
      </c>
      <c r="B148" t="s">
        <v>1199</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25">
      <c r="A149">
        <v>2038</v>
      </c>
      <c r="B149" t="s">
        <v>1200</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25">
      <c r="A150">
        <v>2041</v>
      </c>
      <c r="B150" t="s">
        <v>1201</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25">
      <c r="A151">
        <v>1423</v>
      </c>
      <c r="B151" s="5" t="s">
        <v>1202</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25">
      <c r="A152">
        <v>1442</v>
      </c>
      <c r="B152" t="s">
        <v>1203</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25">
      <c r="A153">
        <v>1463</v>
      </c>
      <c r="B153" t="s">
        <v>1204</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25">
      <c r="A154">
        <v>1432</v>
      </c>
      <c r="B154" t="s">
        <v>1205</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25">
      <c r="A155">
        <v>209</v>
      </c>
      <c r="B155" t="s">
        <v>1206</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25">
      <c r="A156">
        <v>348</v>
      </c>
      <c r="B156" t="s">
        <v>1207</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25">
      <c r="A157">
        <v>349</v>
      </c>
      <c r="B157" t="s">
        <v>1208</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25">
      <c r="A158">
        <v>1413</v>
      </c>
      <c r="B158" t="s">
        <v>1209</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25">
      <c r="A159">
        <v>1310</v>
      </c>
      <c r="B159" t="s">
        <v>1210</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25">
      <c r="A160">
        <v>232</v>
      </c>
      <c r="B160" t="s">
        <v>1211</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25">
      <c r="A161">
        <v>968</v>
      </c>
      <c r="B161" t="s">
        <v>1212</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25">
      <c r="A162">
        <v>909</v>
      </c>
      <c r="B162" t="s">
        <v>1213</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25">
      <c r="A163">
        <v>973</v>
      </c>
      <c r="B163" t="s">
        <v>1214</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25">
      <c r="A164">
        <v>2040</v>
      </c>
      <c r="B164" t="s">
        <v>1215</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25">
      <c r="A165">
        <v>352</v>
      </c>
      <c r="B165" t="s">
        <v>1216</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25">
      <c r="A166">
        <v>168</v>
      </c>
      <c r="B166" t="s">
        <v>1217</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25">
      <c r="A167">
        <v>1347</v>
      </c>
      <c r="B167" t="s">
        <v>1218</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25">
      <c r="A168">
        <v>1345</v>
      </c>
      <c r="B168" t="s">
        <v>1219</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25">
      <c r="A169">
        <v>1346</v>
      </c>
      <c r="B169" t="s">
        <v>1220</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25">
      <c r="A170">
        <v>643</v>
      </c>
      <c r="B170" t="s">
        <v>1221</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25">
      <c r="A171">
        <v>642</v>
      </c>
      <c r="B171" t="s">
        <v>1222</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25">
      <c r="A172">
        <v>907</v>
      </c>
      <c r="B172" t="s">
        <v>1223</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25">
      <c r="A173">
        <v>952</v>
      </c>
      <c r="B173" t="s">
        <v>1224</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25">
      <c r="A174">
        <v>34</v>
      </c>
      <c r="B174" t="s">
        <v>1225</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25">
      <c r="A175">
        <v>1414</v>
      </c>
      <c r="B175" t="s">
        <v>1226</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25">
      <c r="A176">
        <v>172</v>
      </c>
      <c r="B176" t="s">
        <v>1227</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25">
      <c r="A177">
        <v>742</v>
      </c>
      <c r="B177" t="s">
        <v>1228</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25">
      <c r="A178">
        <v>772</v>
      </c>
      <c r="B178" t="s">
        <v>1229</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25">
      <c r="A179">
        <v>701</v>
      </c>
      <c r="B179" t="s">
        <v>1230</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25">
      <c r="A180">
        <v>702</v>
      </c>
      <c r="B180" t="s">
        <v>1231</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25">
      <c r="A181">
        <v>661</v>
      </c>
      <c r="B181" t="s">
        <v>1232</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25">
      <c r="A182">
        <v>1430</v>
      </c>
      <c r="B182" t="s">
        <v>1233</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25">
      <c r="A183">
        <v>1429</v>
      </c>
      <c r="B183" t="s">
        <v>1234</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25">
      <c r="A184">
        <v>1428</v>
      </c>
      <c r="B184" t="s">
        <v>1235</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25">
      <c r="A185">
        <v>233</v>
      </c>
      <c r="B185" t="s">
        <v>1236</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25">
      <c r="A186">
        <v>1461</v>
      </c>
      <c r="B186" t="s">
        <v>1237</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25">
      <c r="A187">
        <v>2042</v>
      </c>
      <c r="B187" t="s">
        <v>1238</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25">
      <c r="A188">
        <v>767</v>
      </c>
      <c r="B188" t="s">
        <v>1239</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25">
      <c r="A189">
        <v>1426</v>
      </c>
      <c r="B189" t="s">
        <v>1240</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25">
      <c r="A190">
        <v>770</v>
      </c>
      <c r="B190" t="s">
        <v>1241</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25">
      <c r="A191">
        <v>1421</v>
      </c>
      <c r="B191" s="5" t="s">
        <v>1242</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25">
      <c r="A192">
        <v>775</v>
      </c>
      <c r="B192" t="s">
        <v>1243</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25">
      <c r="A193">
        <v>974</v>
      </c>
      <c r="B193" t="s">
        <v>1244</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25">
      <c r="A194">
        <v>975</v>
      </c>
      <c r="B194" t="s">
        <v>1245</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25">
      <c r="A195">
        <v>133</v>
      </c>
      <c r="B195" t="s">
        <v>1246</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25">
      <c r="A196">
        <v>134</v>
      </c>
      <c r="B196" t="s">
        <v>1247</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25">
      <c r="A197">
        <v>1466</v>
      </c>
      <c r="B197" t="s">
        <v>1248</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25">
      <c r="A198">
        <v>550</v>
      </c>
      <c r="B198" t="s">
        <v>1249</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25">
      <c r="A199">
        <v>551</v>
      </c>
      <c r="B199" t="s">
        <v>1250</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25">
      <c r="A200">
        <v>234</v>
      </c>
      <c r="B200" s="5" t="s">
        <v>1251</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25">
      <c r="A201">
        <v>743</v>
      </c>
      <c r="B201" t="s">
        <v>1252</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25">
      <c r="A202">
        <v>977</v>
      </c>
      <c r="B202" t="s">
        <v>1253</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25">
      <c r="A203">
        <v>978</v>
      </c>
      <c r="B203" t="s">
        <v>1254</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25">
      <c r="A204">
        <v>85</v>
      </c>
      <c r="B204" t="s">
        <v>1255</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25">
      <c r="A205">
        <v>1415</v>
      </c>
      <c r="B205" t="s">
        <v>1256</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25">
      <c r="A206">
        <v>1364</v>
      </c>
      <c r="B206" t="s">
        <v>1257</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25">
      <c r="A207">
        <v>79</v>
      </c>
      <c r="B207" t="s">
        <v>1258</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25">
      <c r="A208">
        <v>99</v>
      </c>
      <c r="B208" t="s">
        <v>1259</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25">
      <c r="A209">
        <v>1108</v>
      </c>
      <c r="B209" t="s">
        <v>1260</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25">
      <c r="A210">
        <v>1811</v>
      </c>
      <c r="B210" t="s">
        <v>1261</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25">
      <c r="A211">
        <v>135</v>
      </c>
      <c r="B211" t="s">
        <v>1262</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25">
      <c r="A212">
        <v>174</v>
      </c>
      <c r="B212" t="s">
        <v>1263</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25">
      <c r="A213">
        <v>95</v>
      </c>
      <c r="B213" t="s">
        <v>1264</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25">
      <c r="A214">
        <v>1768</v>
      </c>
      <c r="B214" t="s">
        <v>1265</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25">
      <c r="A215">
        <v>547</v>
      </c>
      <c r="B215" t="s">
        <v>1266</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25">
      <c r="A216">
        <v>1048</v>
      </c>
      <c r="B216" t="s">
        <v>1267</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25">
      <c r="A217">
        <v>59</v>
      </c>
      <c r="B217" t="s">
        <v>1268</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25">
      <c r="A218">
        <v>60</v>
      </c>
      <c r="B218" t="s">
        <v>1269</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25">
      <c r="A219">
        <v>61</v>
      </c>
      <c r="B219" t="s">
        <v>1270</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25">
      <c r="A220">
        <v>62</v>
      </c>
      <c r="B220" t="s">
        <v>1271</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25">
      <c r="A221">
        <v>1770</v>
      </c>
      <c r="B221" t="s">
        <v>1272</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25">
      <c r="A222">
        <v>1208</v>
      </c>
      <c r="B222" t="s">
        <v>1273</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25">
      <c r="A223">
        <v>928</v>
      </c>
      <c r="B223" t="s">
        <v>1274</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25">
      <c r="A224">
        <v>886</v>
      </c>
      <c r="B224" s="5" t="s">
        <v>1275</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25">
      <c r="A225">
        <v>70</v>
      </c>
      <c r="B225" t="s">
        <v>1276</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25">
      <c r="A226">
        <v>2668</v>
      </c>
      <c r="B226" t="s">
        <v>1277</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25">
      <c r="A227">
        <v>71</v>
      </c>
      <c r="B227" t="s">
        <v>1278</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25">
      <c r="A228">
        <v>72</v>
      </c>
      <c r="B228" t="s">
        <v>1279</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25">
      <c r="A229">
        <v>136</v>
      </c>
      <c r="B229" t="s">
        <v>1280</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25">
      <c r="A230">
        <v>74</v>
      </c>
      <c r="B230" t="s">
        <v>1281</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25">
      <c r="A231">
        <v>75</v>
      </c>
      <c r="B231" t="s">
        <v>1282</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25">
      <c r="A232">
        <v>76</v>
      </c>
      <c r="B232" t="s">
        <v>1283</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25">
      <c r="A233">
        <v>86</v>
      </c>
      <c r="B233" t="s">
        <v>1284</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25">
      <c r="A234">
        <v>1831</v>
      </c>
      <c r="B234" t="s">
        <v>1285</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25">
      <c r="A235">
        <v>1365</v>
      </c>
      <c r="B235" t="s">
        <v>1286</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25">
      <c r="A236">
        <v>1348</v>
      </c>
      <c r="B236" t="s">
        <v>1287</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25">
      <c r="A237">
        <v>1349</v>
      </c>
      <c r="B237" t="s">
        <v>1288</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25">
      <c r="A238">
        <v>1350</v>
      </c>
      <c r="B238" t="s">
        <v>1289</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25">
      <c r="A239">
        <v>1731</v>
      </c>
      <c r="B239" s="5" t="s">
        <v>1290</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25">
      <c r="A240">
        <v>1188</v>
      </c>
      <c r="B240" t="s">
        <v>1291</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25">
      <c r="A241">
        <v>96</v>
      </c>
      <c r="B241" t="s">
        <v>1292</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25">
      <c r="A242">
        <v>137</v>
      </c>
      <c r="B242" t="s">
        <v>1293</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25">
      <c r="A243">
        <v>969</v>
      </c>
      <c r="B243" t="s">
        <v>1294</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25">
      <c r="A244">
        <v>970</v>
      </c>
      <c r="B244" t="s">
        <v>1295</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25">
      <c r="A245">
        <v>971</v>
      </c>
      <c r="B245" t="s">
        <v>1296</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25">
      <c r="A246">
        <v>764</v>
      </c>
      <c r="B246" t="s">
        <v>1297</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25">
      <c r="A247">
        <v>176</v>
      </c>
      <c r="B247" t="s">
        <v>1298</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25">
      <c r="A248">
        <v>177</v>
      </c>
      <c r="B248" t="s">
        <v>1299</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25">
      <c r="A249">
        <v>1576</v>
      </c>
      <c r="B249" t="s">
        <v>1300</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25">
      <c r="A250">
        <v>295</v>
      </c>
      <c r="B250" t="s">
        <v>1301</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25">
      <c r="A251">
        <v>2039</v>
      </c>
      <c r="B251" t="s">
        <v>1302</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25">
      <c r="A252">
        <v>100</v>
      </c>
      <c r="B252" t="s">
        <v>1303</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25">
      <c r="A253">
        <v>101</v>
      </c>
      <c r="B253" t="s">
        <v>1304</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25">
      <c r="A254">
        <v>250</v>
      </c>
      <c r="B254" t="s">
        <v>1305</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25">
      <c r="A255">
        <v>1441</v>
      </c>
      <c r="B255" s="5" t="s">
        <v>1306</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25">
      <c r="A256">
        <v>1424</v>
      </c>
      <c r="B256" t="s">
        <v>1307</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25">
      <c r="A257">
        <v>979</v>
      </c>
      <c r="B257" t="s">
        <v>1308</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25">
      <c r="A258">
        <v>235</v>
      </c>
      <c r="B258" t="s">
        <v>1309</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25">
      <c r="A259">
        <v>1351</v>
      </c>
      <c r="B259" t="s">
        <v>1310</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25">
      <c r="A260">
        <v>139</v>
      </c>
      <c r="B260" s="5" t="s">
        <v>1311</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25">
      <c r="A261">
        <v>805</v>
      </c>
      <c r="B261" t="s">
        <v>1312</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25">
      <c r="A262">
        <v>980</v>
      </c>
      <c r="B262" t="s">
        <v>1313</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25">
      <c r="A263">
        <v>1412</v>
      </c>
      <c r="B263" t="s">
        <v>1314</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25">
      <c r="A264">
        <v>146</v>
      </c>
      <c r="B264" t="s">
        <v>1315</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25">
      <c r="A265">
        <v>998</v>
      </c>
      <c r="B265" t="s">
        <v>1316</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25">
      <c r="A266">
        <v>236</v>
      </c>
      <c r="B266" t="s">
        <v>1317</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25">
      <c r="A267">
        <v>144</v>
      </c>
      <c r="B267" t="s">
        <v>1318</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25">
      <c r="A268">
        <v>145</v>
      </c>
      <c r="B268" t="s">
        <v>1319</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25">
      <c r="A269">
        <v>1250</v>
      </c>
      <c r="B269" t="s">
        <v>1320</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25">
      <c r="A270">
        <v>131</v>
      </c>
      <c r="B270" t="s">
        <v>1321</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25">
      <c r="A271">
        <v>149</v>
      </c>
      <c r="B271" t="s">
        <v>1322</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25">
      <c r="A272">
        <v>624</v>
      </c>
      <c r="B272" t="s">
        <v>1323</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25">
      <c r="A273">
        <v>150</v>
      </c>
      <c r="B273" t="s">
        <v>1324</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25">
      <c r="A274">
        <v>626</v>
      </c>
      <c r="B274" t="s">
        <v>1325</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25">
      <c r="A275">
        <v>3071</v>
      </c>
      <c r="B275" t="s">
        <v>1326</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25">
      <c r="A276">
        <v>1010</v>
      </c>
      <c r="B276" t="s">
        <v>1327</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25">
      <c r="A277">
        <v>627</v>
      </c>
      <c r="B277" t="s">
        <v>1328</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25">
      <c r="A278">
        <v>1383</v>
      </c>
      <c r="B278" t="s">
        <v>1329</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25">
      <c r="A279">
        <v>1384</v>
      </c>
      <c r="B279" t="s">
        <v>1330</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25">
      <c r="A280">
        <v>1385</v>
      </c>
      <c r="B280" t="s">
        <v>1331</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25">
      <c r="A281">
        <v>981</v>
      </c>
      <c r="B281" t="s">
        <v>1332</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25">
      <c r="A282">
        <v>982</v>
      </c>
      <c r="B282" t="s">
        <v>1333</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25">
      <c r="A283">
        <v>988</v>
      </c>
      <c r="B283" t="s">
        <v>1334</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25">
      <c r="A284">
        <v>989</v>
      </c>
      <c r="B284" t="s">
        <v>1335</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25">
      <c r="A285">
        <v>990</v>
      </c>
      <c r="B285" t="s">
        <v>1336</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25">
      <c r="A286">
        <v>991</v>
      </c>
      <c r="B286" t="s">
        <v>1337</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25">
      <c r="A287">
        <v>992</v>
      </c>
      <c r="B287" t="s">
        <v>1338</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25">
      <c r="A288">
        <v>993</v>
      </c>
      <c r="B288" t="s">
        <v>1339</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25">
      <c r="A289">
        <v>994</v>
      </c>
      <c r="B289" t="s">
        <v>1340</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25">
      <c r="A290">
        <v>995</v>
      </c>
      <c r="B290" t="s">
        <v>1341</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25">
      <c r="A291">
        <v>996</v>
      </c>
      <c r="B291" t="s">
        <v>1342</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25">
      <c r="A292">
        <v>997</v>
      </c>
      <c r="B292" t="s">
        <v>1343</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25">
      <c r="A293">
        <v>147</v>
      </c>
      <c r="B293" t="s">
        <v>1344</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25">
      <c r="A294">
        <v>1000</v>
      </c>
      <c r="B294" t="s">
        <v>1345</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25">
      <c r="A295">
        <v>948</v>
      </c>
      <c r="B295" t="s">
        <v>1346</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25">
      <c r="A296">
        <v>1006</v>
      </c>
      <c r="B296" t="s">
        <v>1347</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25">
      <c r="A297">
        <v>1004</v>
      </c>
      <c r="B297" t="s">
        <v>1348</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25">
      <c r="A298">
        <v>1002</v>
      </c>
      <c r="B298" t="s">
        <v>1349</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25">
      <c r="A299">
        <v>238</v>
      </c>
      <c r="B299" t="s">
        <v>1350</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25">
      <c r="A300">
        <v>148</v>
      </c>
      <c r="B300" t="s">
        <v>1351</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25">
      <c r="A301">
        <v>999</v>
      </c>
      <c r="B301" t="s">
        <v>1352</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25">
      <c r="A302">
        <v>846</v>
      </c>
      <c r="B302" t="s">
        <v>1353</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25">
      <c r="A303">
        <v>1005</v>
      </c>
      <c r="B303" t="s">
        <v>1354</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25">
      <c r="A304">
        <v>1003</v>
      </c>
      <c r="B304" t="s">
        <v>1355</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25">
      <c r="A305">
        <v>1001</v>
      </c>
      <c r="B305" t="s">
        <v>1356</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25">
      <c r="A306">
        <v>239</v>
      </c>
      <c r="B306" t="s">
        <v>1357</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25">
      <c r="A307">
        <v>1007</v>
      </c>
      <c r="B307" t="s">
        <v>1358</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25">
      <c r="A308">
        <v>1008</v>
      </c>
      <c r="B308" t="s">
        <v>1359</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25">
      <c r="A309">
        <v>1009</v>
      </c>
      <c r="B309" t="s">
        <v>1360</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25">
      <c r="A310">
        <v>628</v>
      </c>
      <c r="B310" t="s">
        <v>1361</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25">
      <c r="A311">
        <v>625</v>
      </c>
      <c r="B311" t="s">
        <v>1362</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25">
      <c r="A312">
        <v>1011</v>
      </c>
      <c r="B312" t="s">
        <v>1363</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25">
      <c r="A313">
        <v>1012</v>
      </c>
      <c r="B313" t="s">
        <v>1364</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25">
      <c r="A314">
        <v>543</v>
      </c>
      <c r="B314" t="s">
        <v>1365</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25">
      <c r="A315">
        <v>2124</v>
      </c>
      <c r="B315" t="s">
        <v>1366</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25">
      <c r="A316">
        <v>142</v>
      </c>
      <c r="B316" t="s">
        <v>1367</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25">
      <c r="A317">
        <v>785</v>
      </c>
      <c r="B317" t="s">
        <v>1368</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25">
      <c r="A318">
        <v>972</v>
      </c>
      <c r="B318" t="s">
        <v>1369</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25">
      <c r="A319">
        <v>87</v>
      </c>
      <c r="B319" t="s">
        <v>1370</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25">
      <c r="A320">
        <v>228</v>
      </c>
      <c r="B320" t="s">
        <v>1371</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25">
      <c r="A321">
        <v>888</v>
      </c>
      <c r="B321" t="s">
        <v>1372</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25">
      <c r="A322">
        <v>151</v>
      </c>
      <c r="B322" t="s">
        <v>1373</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25">
      <c r="A323">
        <v>2185</v>
      </c>
      <c r="B323" t="s">
        <v>1374</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25">
      <c r="A324">
        <v>153</v>
      </c>
      <c r="B324" t="s">
        <v>1375</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25">
      <c r="A325">
        <v>721</v>
      </c>
      <c r="B325" t="s">
        <v>1376</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25">
      <c r="A326">
        <v>976</v>
      </c>
      <c r="B326" t="s">
        <v>1377</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25">
      <c r="A327">
        <v>1646</v>
      </c>
      <c r="B327" t="s">
        <v>1378</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25">
      <c r="A328">
        <v>55</v>
      </c>
      <c r="B328" t="s">
        <v>1379</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25">
      <c r="A329">
        <v>602</v>
      </c>
      <c r="B329" t="s">
        <v>1380</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25">
      <c r="A330">
        <v>500</v>
      </c>
      <c r="B330" t="s">
        <v>1381</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25">
      <c r="A331">
        <v>69</v>
      </c>
      <c r="B331" t="s">
        <v>1382</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25">
      <c r="A332">
        <v>105</v>
      </c>
      <c r="B332" t="s">
        <v>1383</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25">
      <c r="A333">
        <v>106</v>
      </c>
      <c r="B333" t="s">
        <v>1384</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25">
      <c r="A334">
        <v>173</v>
      </c>
      <c r="B334" t="s">
        <v>1385</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25">
      <c r="A335">
        <v>908</v>
      </c>
      <c r="B335" t="s">
        <v>1386</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25">
      <c r="A336">
        <v>1725</v>
      </c>
      <c r="B336" t="s">
        <v>1387</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25">
      <c r="A337">
        <v>2097</v>
      </c>
      <c r="B337" t="s">
        <v>1388</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25">
      <c r="A338">
        <v>56</v>
      </c>
      <c r="B338" t="s">
        <v>1389</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25">
      <c r="A339">
        <v>57</v>
      </c>
      <c r="B339" t="s">
        <v>1390</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25">
      <c r="A340">
        <v>746</v>
      </c>
      <c r="B340" t="s">
        <v>1391</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25">
      <c r="A341">
        <v>152</v>
      </c>
      <c r="B341" t="s">
        <v>1392</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25">
      <c r="A342">
        <v>186</v>
      </c>
      <c r="B342" t="s">
        <v>1393</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25">
      <c r="A343">
        <v>1644</v>
      </c>
      <c r="B343" s="5" t="s">
        <v>1394</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25">
      <c r="A344">
        <v>154</v>
      </c>
      <c r="B344" t="s">
        <v>1395</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25">
      <c r="A345">
        <v>290</v>
      </c>
      <c r="B345" s="5" t="s">
        <v>1396</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25">
      <c r="A346">
        <v>289</v>
      </c>
      <c r="B346" s="5" t="s">
        <v>1397</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25">
      <c r="A347">
        <v>2128</v>
      </c>
      <c r="B347" t="s">
        <v>1398</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25">
      <c r="A348">
        <v>2</v>
      </c>
      <c r="B348" t="s">
        <v>1399</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25">
      <c r="A349">
        <v>3</v>
      </c>
      <c r="B349" t="s">
        <v>1400</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25">
      <c r="A350">
        <v>1751</v>
      </c>
      <c r="B350" t="s">
        <v>1401</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25">
      <c r="A351">
        <v>4</v>
      </c>
      <c r="B351" t="s">
        <v>1402</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25">
      <c r="A352">
        <v>89</v>
      </c>
      <c r="B352" t="s">
        <v>1403</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25">
      <c r="A353">
        <v>1625</v>
      </c>
      <c r="B353" t="s">
        <v>1404</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25">
      <c r="A354">
        <v>644</v>
      </c>
      <c r="B354" t="s">
        <v>1405</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25">
      <c r="A355">
        <v>2245</v>
      </c>
      <c r="B355" t="s">
        <v>1406</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25">
      <c r="A356">
        <v>93</v>
      </c>
      <c r="B356" t="s">
        <v>1407</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25">
      <c r="A357">
        <v>185</v>
      </c>
      <c r="B357" t="s">
        <v>1408</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25">
      <c r="A358">
        <v>187</v>
      </c>
      <c r="B358" t="s">
        <v>1409</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25">
      <c r="A359">
        <v>2117</v>
      </c>
      <c r="B359" t="s">
        <v>1410</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25">
      <c r="A360">
        <v>2164</v>
      </c>
      <c r="B360" t="s">
        <v>1411</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422</v>
      </c>
      <c r="B1" t="s">
        <v>423</v>
      </c>
      <c r="C1" t="s">
        <v>1705</v>
      </c>
    </row>
    <row r="2" spans="1:3" x14ac:dyDescent="0.25">
      <c r="A2" t="s">
        <v>1412</v>
      </c>
      <c r="B2" t="s">
        <v>1412</v>
      </c>
      <c r="C2" t="str">
        <f>CONCATENATE("INSERT INTO CCD_SVY_FREQ (SVY_FREQ_NAME) VALUES ('", SUBSTITUTE(B2, "'", "''"), "');")</f>
        <v>INSERT INTO CCD_SVY_FREQ (SVY_FREQ_NAME) VALUES ('ANNUAL');</v>
      </c>
    </row>
    <row r="3" spans="1:3" x14ac:dyDescent="0.25">
      <c r="A3" t="s">
        <v>1413</v>
      </c>
      <c r="B3" t="s">
        <v>1413</v>
      </c>
      <c r="C3" t="str">
        <f t="shared" ref="C3:C11" si="0">CONCATENATE("INSERT INTO CCD_SVY_FREQ (SVY_FREQ_NAME) VALUES ('", SUBSTITUTE(B3, "'", "''"), "');")</f>
        <v>INSERT INTO CCD_SVY_FREQ (SVY_FREQ_NAME) VALUES ('BI-WEEKLY');</v>
      </c>
    </row>
    <row r="4" spans="1:3" x14ac:dyDescent="0.25">
      <c r="A4" t="s">
        <v>1414</v>
      </c>
      <c r="B4" t="s">
        <v>1414</v>
      </c>
      <c r="C4" t="str">
        <f t="shared" si="0"/>
        <v>INSERT INTO CCD_SVY_FREQ (SVY_FREQ_NAME) VALUES ('BIENNIAL');</v>
      </c>
    </row>
    <row r="5" spans="1:3" x14ac:dyDescent="0.25">
      <c r="A5" t="s">
        <v>1415</v>
      </c>
      <c r="B5" t="s">
        <v>1415</v>
      </c>
      <c r="C5" t="str">
        <f t="shared" si="0"/>
        <v>INSERT INTO CCD_SVY_FREQ (SVY_FREQ_NAME) VALUES ('DAILY');</v>
      </c>
    </row>
    <row r="6" spans="1:3" x14ac:dyDescent="0.25">
      <c r="A6" t="s">
        <v>1416</v>
      </c>
      <c r="B6" t="s">
        <v>1416</v>
      </c>
      <c r="C6" t="str">
        <f t="shared" si="0"/>
        <v>INSERT INTO CCD_SVY_FREQ (SVY_FREQ_NAME) VALUES ('INTERMITTENT');</v>
      </c>
    </row>
    <row r="7" spans="1:3" x14ac:dyDescent="0.25">
      <c r="A7" t="s">
        <v>1417</v>
      </c>
      <c r="B7" t="s">
        <v>1417</v>
      </c>
      <c r="C7" t="str">
        <f t="shared" si="0"/>
        <v>INSERT INTO CCD_SVY_FREQ (SVY_FREQ_NAME) VALUES ('MONTHLY');</v>
      </c>
    </row>
    <row r="8" spans="1:3" x14ac:dyDescent="0.25">
      <c r="A8" t="s">
        <v>1418</v>
      </c>
      <c r="B8" t="s">
        <v>1418</v>
      </c>
      <c r="C8" t="str">
        <f t="shared" si="0"/>
        <v>INSERT INTO CCD_SVY_FREQ (SVY_FREQ_NAME) VALUES ('QUARTERLY');</v>
      </c>
    </row>
    <row r="9" spans="1:3" x14ac:dyDescent="0.25">
      <c r="A9" t="s">
        <v>1419</v>
      </c>
      <c r="B9" t="s">
        <v>1419</v>
      </c>
      <c r="C9" t="str">
        <f t="shared" si="0"/>
        <v>INSERT INTO CCD_SVY_FREQ (SVY_FREQ_NAME) VALUES ('SEMI-ANNUAL');</v>
      </c>
    </row>
    <row r="10" spans="1:3" x14ac:dyDescent="0.25">
      <c r="A10" t="s">
        <v>1420</v>
      </c>
      <c r="B10" t="s">
        <v>1420</v>
      </c>
      <c r="C10" t="str">
        <f t="shared" si="0"/>
        <v>INSERT INTO CCD_SVY_FREQ (SVY_FREQ_NAME) VALUES ('TRIENNIAL');</v>
      </c>
    </row>
    <row r="11" spans="1:3" x14ac:dyDescent="0.25">
      <c r="A11" t="s">
        <v>1421</v>
      </c>
      <c r="B11" t="s">
        <v>1421</v>
      </c>
      <c r="C11" t="str">
        <f t="shared" si="0"/>
        <v>INSERT INTO CCD_SVY_FREQ (SVY_FREQ_NAME) VALUES ('WEEKLY');</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5" x14ac:dyDescent="0.25"/>
  <sheetData>
    <row r="1" spans="1:2" x14ac:dyDescent="0.25">
      <c r="A1" t="s">
        <v>422</v>
      </c>
      <c r="B1" t="s">
        <v>423</v>
      </c>
    </row>
    <row r="2" spans="1:2" x14ac:dyDescent="0.25">
      <c r="A2">
        <v>1431</v>
      </c>
      <c r="B2" t="s">
        <v>1063</v>
      </c>
    </row>
    <row r="3" spans="1:2" x14ac:dyDescent="0.25">
      <c r="A3">
        <v>2285</v>
      </c>
      <c r="B3" t="s">
        <v>1422</v>
      </c>
    </row>
    <row r="4" spans="1:2" x14ac:dyDescent="0.25">
      <c r="A4">
        <v>1425</v>
      </c>
      <c r="B4" t="s">
        <v>1064</v>
      </c>
    </row>
    <row r="5" spans="1:2" x14ac:dyDescent="0.25">
      <c r="A5">
        <v>769</v>
      </c>
      <c r="B5" t="s">
        <v>1065</v>
      </c>
    </row>
    <row r="6" spans="1:2" x14ac:dyDescent="0.25">
      <c r="A6">
        <v>2043</v>
      </c>
      <c r="B6" t="s">
        <v>1066</v>
      </c>
    </row>
    <row r="7" spans="1:2" x14ac:dyDescent="0.25">
      <c r="A7">
        <v>2790</v>
      </c>
      <c r="B7" t="s">
        <v>1423</v>
      </c>
    </row>
    <row r="8" spans="1:2" x14ac:dyDescent="0.25">
      <c r="A8">
        <v>1984</v>
      </c>
      <c r="B8" t="s">
        <v>1067</v>
      </c>
    </row>
    <row r="9" spans="1:2" x14ac:dyDescent="0.25">
      <c r="A9">
        <v>1422</v>
      </c>
      <c r="B9" t="s">
        <v>1068</v>
      </c>
    </row>
    <row r="10" spans="1:2" x14ac:dyDescent="0.25">
      <c r="A10">
        <v>2971</v>
      </c>
      <c r="B10" t="s">
        <v>1080</v>
      </c>
    </row>
    <row r="11" spans="1:2" x14ac:dyDescent="0.25">
      <c r="A11">
        <v>2748</v>
      </c>
      <c r="B11" t="s">
        <v>1424</v>
      </c>
    </row>
    <row r="12" spans="1:2" x14ac:dyDescent="0.25">
      <c r="A12">
        <v>269</v>
      </c>
      <c r="B12" t="s">
        <v>1425</v>
      </c>
    </row>
    <row r="13" spans="1:2" x14ac:dyDescent="0.25">
      <c r="A13">
        <v>270</v>
      </c>
      <c r="B13" t="s">
        <v>1426</v>
      </c>
    </row>
    <row r="14" spans="1:2" x14ac:dyDescent="0.25">
      <c r="A14">
        <v>763</v>
      </c>
      <c r="B14" t="s">
        <v>1427</v>
      </c>
    </row>
    <row r="15" spans="1:2" x14ac:dyDescent="0.25">
      <c r="A15">
        <v>108</v>
      </c>
      <c r="B15" t="s">
        <v>1428</v>
      </c>
    </row>
    <row r="16" spans="1:2" x14ac:dyDescent="0.25">
      <c r="A16">
        <v>781</v>
      </c>
      <c r="B16" t="s">
        <v>1429</v>
      </c>
    </row>
    <row r="17" spans="1:2" x14ac:dyDescent="0.25">
      <c r="A17">
        <v>1465</v>
      </c>
      <c r="B17" t="s">
        <v>1430</v>
      </c>
    </row>
    <row r="18" spans="1:2" x14ac:dyDescent="0.25">
      <c r="A18">
        <v>109</v>
      </c>
      <c r="B18" t="s">
        <v>1431</v>
      </c>
    </row>
    <row r="19" spans="1:2" x14ac:dyDescent="0.25">
      <c r="A19">
        <v>110</v>
      </c>
      <c r="B19" t="s">
        <v>1432</v>
      </c>
    </row>
    <row r="20" spans="1:2" x14ac:dyDescent="0.25">
      <c r="A20">
        <v>271</v>
      </c>
      <c r="B20" t="s">
        <v>1433</v>
      </c>
    </row>
    <row r="21" spans="1:2" x14ac:dyDescent="0.25">
      <c r="A21">
        <v>272</v>
      </c>
      <c r="B21" t="s">
        <v>1434</v>
      </c>
    </row>
    <row r="22" spans="1:2" x14ac:dyDescent="0.25">
      <c r="A22">
        <v>112</v>
      </c>
      <c r="B22" t="s">
        <v>1435</v>
      </c>
    </row>
    <row r="23" spans="1:2" x14ac:dyDescent="0.25">
      <c r="A23">
        <v>1469</v>
      </c>
      <c r="B23" t="s">
        <v>1163</v>
      </c>
    </row>
    <row r="24" spans="1:2" x14ac:dyDescent="0.25">
      <c r="A24">
        <v>1468</v>
      </c>
      <c r="B24" t="s">
        <v>1164</v>
      </c>
    </row>
    <row r="25" spans="1:2" x14ac:dyDescent="0.25">
      <c r="A25">
        <v>779</v>
      </c>
      <c r="B25" t="s">
        <v>1165</v>
      </c>
    </row>
    <row r="26" spans="1:2" x14ac:dyDescent="0.25">
      <c r="A26">
        <v>546</v>
      </c>
      <c r="B26" t="s">
        <v>1166</v>
      </c>
    </row>
    <row r="27" spans="1:2" x14ac:dyDescent="0.25">
      <c r="A27">
        <v>545</v>
      </c>
      <c r="B27" t="s">
        <v>1436</v>
      </c>
    </row>
    <row r="28" spans="1:2" x14ac:dyDescent="0.25">
      <c r="A28">
        <v>2325</v>
      </c>
      <c r="B28" t="s">
        <v>1437</v>
      </c>
    </row>
    <row r="29" spans="1:2" x14ac:dyDescent="0.25">
      <c r="A29">
        <v>1893</v>
      </c>
      <c r="B29" t="s">
        <v>1172</v>
      </c>
    </row>
    <row r="30" spans="1:2" x14ac:dyDescent="0.25">
      <c r="A30">
        <v>1462</v>
      </c>
      <c r="B30" t="s">
        <v>1173</v>
      </c>
    </row>
    <row r="31" spans="1:2" x14ac:dyDescent="0.25">
      <c r="A31">
        <v>773</v>
      </c>
      <c r="B31" t="s">
        <v>1438</v>
      </c>
    </row>
    <row r="32" spans="1:2" x14ac:dyDescent="0.25">
      <c r="A32">
        <v>774</v>
      </c>
      <c r="B32" t="s">
        <v>1439</v>
      </c>
    </row>
    <row r="33" spans="1:2" x14ac:dyDescent="0.25">
      <c r="A33">
        <v>768</v>
      </c>
      <c r="B33" t="s">
        <v>1197</v>
      </c>
    </row>
    <row r="34" spans="1:2" x14ac:dyDescent="0.25">
      <c r="A34">
        <v>1427</v>
      </c>
      <c r="B34" t="s">
        <v>1198</v>
      </c>
    </row>
    <row r="35" spans="1:2" x14ac:dyDescent="0.25">
      <c r="A35">
        <v>2037</v>
      </c>
      <c r="B35" t="s">
        <v>1199</v>
      </c>
    </row>
    <row r="36" spans="1:2" x14ac:dyDescent="0.25">
      <c r="A36">
        <v>2038</v>
      </c>
      <c r="B36" t="s">
        <v>1200</v>
      </c>
    </row>
    <row r="37" spans="1:2" x14ac:dyDescent="0.25">
      <c r="A37">
        <v>2041</v>
      </c>
      <c r="B37" t="s">
        <v>1201</v>
      </c>
    </row>
    <row r="38" spans="1:2" x14ac:dyDescent="0.25">
      <c r="A38">
        <v>1423</v>
      </c>
      <c r="B38" t="s">
        <v>1202</v>
      </c>
    </row>
    <row r="39" spans="1:2" x14ac:dyDescent="0.25">
      <c r="A39">
        <v>1442</v>
      </c>
      <c r="B39" t="s">
        <v>1203</v>
      </c>
    </row>
    <row r="40" spans="1:2" x14ac:dyDescent="0.25">
      <c r="A40">
        <v>1463</v>
      </c>
      <c r="B40" t="s">
        <v>1204</v>
      </c>
    </row>
    <row r="41" spans="1:2" x14ac:dyDescent="0.25">
      <c r="A41">
        <v>776</v>
      </c>
      <c r="B41" t="s">
        <v>1440</v>
      </c>
    </row>
    <row r="42" spans="1:2" x14ac:dyDescent="0.25">
      <c r="A42">
        <v>1432</v>
      </c>
      <c r="B42" t="s">
        <v>1205</v>
      </c>
    </row>
    <row r="43" spans="1:2" x14ac:dyDescent="0.25">
      <c r="A43">
        <v>209</v>
      </c>
      <c r="B43" t="s">
        <v>1206</v>
      </c>
    </row>
    <row r="44" spans="1:2" x14ac:dyDescent="0.25">
      <c r="A44">
        <v>771</v>
      </c>
      <c r="B44" t="s">
        <v>1441</v>
      </c>
    </row>
    <row r="45" spans="1:2" x14ac:dyDescent="0.25">
      <c r="A45">
        <v>2040</v>
      </c>
      <c r="B45" t="s">
        <v>1215</v>
      </c>
    </row>
    <row r="46" spans="1:2" x14ac:dyDescent="0.25">
      <c r="A46">
        <v>777</v>
      </c>
      <c r="B46" t="s">
        <v>1442</v>
      </c>
    </row>
    <row r="47" spans="1:2" x14ac:dyDescent="0.25">
      <c r="A47">
        <v>762</v>
      </c>
      <c r="B47" t="s">
        <v>1443</v>
      </c>
    </row>
    <row r="48" spans="1:2" x14ac:dyDescent="0.25">
      <c r="A48">
        <v>1464</v>
      </c>
      <c r="B48" t="s">
        <v>1444</v>
      </c>
    </row>
    <row r="49" spans="1:2" x14ac:dyDescent="0.25">
      <c r="A49">
        <v>772</v>
      </c>
      <c r="B49" t="s">
        <v>1229</v>
      </c>
    </row>
    <row r="50" spans="1:2" x14ac:dyDescent="0.25">
      <c r="A50">
        <v>121</v>
      </c>
      <c r="B50" t="s">
        <v>1445</v>
      </c>
    </row>
    <row r="51" spans="1:2" x14ac:dyDescent="0.25">
      <c r="A51">
        <v>273</v>
      </c>
      <c r="B51" t="s">
        <v>1446</v>
      </c>
    </row>
    <row r="52" spans="1:2" x14ac:dyDescent="0.25">
      <c r="A52">
        <v>125</v>
      </c>
      <c r="B52" t="s">
        <v>1447</v>
      </c>
    </row>
    <row r="53" spans="1:2" x14ac:dyDescent="0.25">
      <c r="A53">
        <v>1430</v>
      </c>
      <c r="B53" t="s">
        <v>1233</v>
      </c>
    </row>
    <row r="54" spans="1:2" x14ac:dyDescent="0.25">
      <c r="A54">
        <v>1429</v>
      </c>
      <c r="B54" t="s">
        <v>1234</v>
      </c>
    </row>
    <row r="55" spans="1:2" x14ac:dyDescent="0.25">
      <c r="A55">
        <v>1428</v>
      </c>
      <c r="B55" t="s">
        <v>1235</v>
      </c>
    </row>
    <row r="56" spans="1:2" x14ac:dyDescent="0.25">
      <c r="A56">
        <v>2305</v>
      </c>
      <c r="B56" t="s">
        <v>1448</v>
      </c>
    </row>
    <row r="57" spans="1:2" x14ac:dyDescent="0.25">
      <c r="A57">
        <v>1461</v>
      </c>
      <c r="B57" t="s">
        <v>1237</v>
      </c>
    </row>
    <row r="58" spans="1:2" x14ac:dyDescent="0.25">
      <c r="A58">
        <v>2042</v>
      </c>
      <c r="B58" t="s">
        <v>1238</v>
      </c>
    </row>
    <row r="59" spans="1:2" x14ac:dyDescent="0.25">
      <c r="A59">
        <v>767</v>
      </c>
      <c r="B59" t="s">
        <v>1239</v>
      </c>
    </row>
    <row r="60" spans="1:2" x14ac:dyDescent="0.25">
      <c r="A60">
        <v>1426</v>
      </c>
      <c r="B60" t="s">
        <v>1240</v>
      </c>
    </row>
    <row r="61" spans="1:2" x14ac:dyDescent="0.25">
      <c r="A61">
        <v>770</v>
      </c>
      <c r="B61" t="s">
        <v>1241</v>
      </c>
    </row>
    <row r="62" spans="1:2" x14ac:dyDescent="0.25">
      <c r="A62">
        <v>2286</v>
      </c>
      <c r="B62" t="s">
        <v>1449</v>
      </c>
    </row>
    <row r="63" spans="1:2" x14ac:dyDescent="0.25">
      <c r="A63">
        <v>1421</v>
      </c>
      <c r="B63" t="s">
        <v>1242</v>
      </c>
    </row>
    <row r="64" spans="1:2" x14ac:dyDescent="0.25">
      <c r="A64">
        <v>208</v>
      </c>
      <c r="B64" t="s">
        <v>1450</v>
      </c>
    </row>
    <row r="65" spans="1:2" x14ac:dyDescent="0.25">
      <c r="A65">
        <v>775</v>
      </c>
      <c r="B65" t="s">
        <v>1243</v>
      </c>
    </row>
    <row r="66" spans="1:2" x14ac:dyDescent="0.25">
      <c r="A66">
        <v>1466</v>
      </c>
      <c r="B66" t="s">
        <v>1248</v>
      </c>
    </row>
    <row r="67" spans="1:2" x14ac:dyDescent="0.25">
      <c r="A67">
        <v>115</v>
      </c>
      <c r="B67" t="s">
        <v>1451</v>
      </c>
    </row>
    <row r="68" spans="1:2" x14ac:dyDescent="0.25">
      <c r="A68">
        <v>210</v>
      </c>
      <c r="B68" t="s">
        <v>1452</v>
      </c>
    </row>
    <row r="69" spans="1:2" x14ac:dyDescent="0.25">
      <c r="A69">
        <v>1918</v>
      </c>
      <c r="B69" t="s">
        <v>1453</v>
      </c>
    </row>
    <row r="70" spans="1:2" x14ac:dyDescent="0.25">
      <c r="A70">
        <v>1108</v>
      </c>
      <c r="B70" t="s">
        <v>1260</v>
      </c>
    </row>
    <row r="71" spans="1:2" x14ac:dyDescent="0.25">
      <c r="A71">
        <v>1811</v>
      </c>
      <c r="B71" t="s">
        <v>1261</v>
      </c>
    </row>
    <row r="72" spans="1:2" x14ac:dyDescent="0.25">
      <c r="A72">
        <v>2647</v>
      </c>
      <c r="B72" t="s">
        <v>1454</v>
      </c>
    </row>
    <row r="73" spans="1:2" x14ac:dyDescent="0.25">
      <c r="A73">
        <v>274</v>
      </c>
      <c r="B73" t="s">
        <v>1455</v>
      </c>
    </row>
    <row r="74" spans="1:2" x14ac:dyDescent="0.25">
      <c r="A74">
        <v>764</v>
      </c>
      <c r="B74" t="s">
        <v>1297</v>
      </c>
    </row>
    <row r="75" spans="1:2" x14ac:dyDescent="0.25">
      <c r="A75">
        <v>2727</v>
      </c>
      <c r="B75" t="s">
        <v>1456</v>
      </c>
    </row>
    <row r="76" spans="1:2" x14ac:dyDescent="0.25">
      <c r="A76">
        <v>2039</v>
      </c>
      <c r="B76" t="s">
        <v>1302</v>
      </c>
    </row>
    <row r="77" spans="1:2" x14ac:dyDescent="0.25">
      <c r="A77">
        <v>1441</v>
      </c>
      <c r="B77" t="s">
        <v>1306</v>
      </c>
    </row>
    <row r="78" spans="1:2" x14ac:dyDescent="0.25">
      <c r="A78">
        <v>1424</v>
      </c>
      <c r="B78" t="s">
        <v>1307</v>
      </c>
    </row>
    <row r="79" spans="1:2" x14ac:dyDescent="0.25">
      <c r="A79">
        <v>275</v>
      </c>
      <c r="B79" t="s">
        <v>1457</v>
      </c>
    </row>
    <row r="80" spans="1:2" x14ac:dyDescent="0.25">
      <c r="A80">
        <v>276</v>
      </c>
      <c r="B80" t="s">
        <v>1458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5"/>
  <sheetViews>
    <sheetView workbookViewId="0">
      <pane ySplit="1" topLeftCell="A86" activePane="bottomLeft" state="frozen"/>
      <selection pane="bottomLeft" activeCell="A112" sqref="A112"/>
    </sheetView>
  </sheetViews>
  <sheetFormatPr defaultRowHeight="15" x14ac:dyDescent="0.25"/>
  <cols>
    <col min="1" max="1" width="10.28515625" customWidth="1"/>
    <col min="2" max="2" width="19.42578125" bestFit="1" customWidth="1"/>
    <col min="3" max="3" width="36.7109375" bestFit="1" customWidth="1"/>
    <col min="4" max="4" width="54.7109375" customWidth="1"/>
    <col min="5" max="5" width="15.5703125" customWidth="1"/>
    <col min="6" max="11" width="16" customWidth="1"/>
    <col min="12" max="12" width="39.42578125" customWidth="1"/>
  </cols>
  <sheetData>
    <row r="1" spans="1:12" x14ac:dyDescent="0.25">
      <c r="A1" s="1" t="s">
        <v>0</v>
      </c>
      <c r="B1" s="1" t="s">
        <v>1</v>
      </c>
      <c r="C1" s="1" t="s">
        <v>393</v>
      </c>
      <c r="D1" s="1" t="s">
        <v>1709</v>
      </c>
      <c r="E1" s="1" t="s">
        <v>1860</v>
      </c>
      <c r="F1" s="1" t="s">
        <v>1711</v>
      </c>
      <c r="G1" s="1" t="s">
        <v>1751</v>
      </c>
      <c r="H1" s="1" t="s">
        <v>1752</v>
      </c>
      <c r="I1" s="1" t="s">
        <v>1756</v>
      </c>
      <c r="J1" s="1" t="s">
        <v>1850</v>
      </c>
      <c r="K1" s="1" t="s">
        <v>1857</v>
      </c>
      <c r="L1" s="1" t="s">
        <v>2</v>
      </c>
    </row>
    <row r="2" spans="1:12" x14ac:dyDescent="0.25">
      <c r="A2" s="2" t="s">
        <v>3</v>
      </c>
      <c r="B2" t="s">
        <v>4</v>
      </c>
      <c r="C2" t="s">
        <v>1714</v>
      </c>
      <c r="D2" s="9" t="s">
        <v>1431</v>
      </c>
      <c r="E2" t="s">
        <v>1853</v>
      </c>
      <c r="F2" t="s">
        <v>1412</v>
      </c>
      <c r="G2" s="11" t="s">
        <v>1754</v>
      </c>
      <c r="H2" s="11" t="s">
        <v>1753</v>
      </c>
      <c r="I2" t="s">
        <v>1706</v>
      </c>
      <c r="J2" t="s">
        <v>1858</v>
      </c>
      <c r="K2" t="s">
        <v>1859</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25">
      <c r="A3" s="9" t="s">
        <v>5</v>
      </c>
      <c r="B3" t="s">
        <v>4</v>
      </c>
      <c r="C3" t="s">
        <v>1714</v>
      </c>
      <c r="D3" s="9" t="s">
        <v>1431</v>
      </c>
      <c r="E3" t="s">
        <v>1853</v>
      </c>
      <c r="F3" t="s">
        <v>1412</v>
      </c>
      <c r="G3" s="11" t="s">
        <v>1754</v>
      </c>
      <c r="H3" s="11" t="s">
        <v>1753</v>
      </c>
      <c r="I3" t="s">
        <v>1706</v>
      </c>
      <c r="J3" t="s">
        <v>1858</v>
      </c>
      <c r="K3" t="s">
        <v>1859</v>
      </c>
      <c r="L3" s="2" t="str">
        <f t="shared" ref="L3:L52"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25">
      <c r="A4" s="9" t="s">
        <v>6</v>
      </c>
      <c r="B4" t="s">
        <v>4</v>
      </c>
      <c r="C4" t="s">
        <v>1714</v>
      </c>
      <c r="D4" s="9" t="s">
        <v>1431</v>
      </c>
      <c r="E4" t="s">
        <v>1853</v>
      </c>
      <c r="G4" s="11" t="s">
        <v>1754</v>
      </c>
      <c r="H4" s="11" t="s">
        <v>1753</v>
      </c>
      <c r="I4" t="s">
        <v>1706</v>
      </c>
      <c r="J4" t="s">
        <v>1858</v>
      </c>
      <c r="K4" t="s">
        <v>1859</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25">
      <c r="A5" s="9" t="s">
        <v>10</v>
      </c>
      <c r="B5" t="s">
        <v>4</v>
      </c>
      <c r="C5" t="s">
        <v>1714</v>
      </c>
      <c r="D5" s="9" t="s">
        <v>1431</v>
      </c>
      <c r="E5" t="s">
        <v>1853</v>
      </c>
      <c r="F5" t="s">
        <v>1412</v>
      </c>
      <c r="G5" s="11" t="s">
        <v>1754</v>
      </c>
      <c r="H5" s="11" t="s">
        <v>1753</v>
      </c>
      <c r="I5" t="s">
        <v>1706</v>
      </c>
      <c r="J5" t="s">
        <v>1858</v>
      </c>
      <c r="K5" t="s">
        <v>1859</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25">
      <c r="A6" s="9" t="s">
        <v>12</v>
      </c>
      <c r="B6" t="s">
        <v>4</v>
      </c>
      <c r="C6" t="s">
        <v>1714</v>
      </c>
      <c r="D6" s="9" t="s">
        <v>1431</v>
      </c>
      <c r="E6" t="s">
        <v>1853</v>
      </c>
      <c r="F6" t="s">
        <v>1412</v>
      </c>
      <c r="G6" s="11" t="s">
        <v>1754</v>
      </c>
      <c r="H6" s="11" t="s">
        <v>1753</v>
      </c>
      <c r="I6" t="s">
        <v>1706</v>
      </c>
      <c r="J6" t="s">
        <v>1858</v>
      </c>
      <c r="K6" t="s">
        <v>1859</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25">
      <c r="A7" s="9" t="s">
        <v>13</v>
      </c>
      <c r="B7" t="s">
        <v>4</v>
      </c>
      <c r="C7" t="s">
        <v>1714</v>
      </c>
      <c r="D7" s="9" t="s">
        <v>1431</v>
      </c>
      <c r="E7" t="s">
        <v>1853</v>
      </c>
      <c r="F7" t="s">
        <v>1412</v>
      </c>
      <c r="G7" s="11" t="s">
        <v>1754</v>
      </c>
      <c r="H7" s="11" t="s">
        <v>1753</v>
      </c>
      <c r="I7" t="s">
        <v>1706</v>
      </c>
      <c r="J7" t="s">
        <v>1858</v>
      </c>
      <c r="K7" t="s">
        <v>1859</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25">
      <c r="A8" s="9" t="s">
        <v>14</v>
      </c>
      <c r="B8" t="s">
        <v>4</v>
      </c>
      <c r="C8" t="s">
        <v>1714</v>
      </c>
      <c r="D8" s="9" t="s">
        <v>1432</v>
      </c>
      <c r="E8" t="s">
        <v>1853</v>
      </c>
      <c r="F8" t="s">
        <v>1416</v>
      </c>
      <c r="G8" s="11" t="s">
        <v>1754</v>
      </c>
      <c r="H8" s="11" t="s">
        <v>1753</v>
      </c>
      <c r="I8" t="s">
        <v>1706</v>
      </c>
      <c r="J8" t="s">
        <v>1858</v>
      </c>
      <c r="K8" t="s">
        <v>1859</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25">
      <c r="A9" s="9" t="s">
        <v>15</v>
      </c>
      <c r="B9" t="s">
        <v>4</v>
      </c>
      <c r="C9" t="s">
        <v>1714</v>
      </c>
      <c r="D9" s="9" t="s">
        <v>1431</v>
      </c>
      <c r="E9" t="s">
        <v>1853</v>
      </c>
      <c r="F9" t="s">
        <v>1412</v>
      </c>
      <c r="G9" s="11" t="s">
        <v>1754</v>
      </c>
      <c r="H9" s="11" t="s">
        <v>1753</v>
      </c>
      <c r="I9" t="s">
        <v>1706</v>
      </c>
      <c r="J9" t="s">
        <v>1858</v>
      </c>
      <c r="K9" t="s">
        <v>1859</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25">
      <c r="A10" s="9" t="s">
        <v>16</v>
      </c>
      <c r="B10" t="s">
        <v>4</v>
      </c>
      <c r="C10" t="s">
        <v>1714</v>
      </c>
      <c r="D10" s="9" t="s">
        <v>1431</v>
      </c>
      <c r="E10" t="s">
        <v>1853</v>
      </c>
      <c r="F10" t="s">
        <v>1412</v>
      </c>
      <c r="G10" s="11" t="s">
        <v>1754</v>
      </c>
      <c r="H10" s="11" t="s">
        <v>1753</v>
      </c>
      <c r="I10" t="s">
        <v>1706</v>
      </c>
      <c r="J10" t="s">
        <v>1858</v>
      </c>
      <c r="K10" t="s">
        <v>1859</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25">
      <c r="A11" t="s">
        <v>17</v>
      </c>
      <c r="B11" t="s">
        <v>4</v>
      </c>
      <c r="C11" t="s">
        <v>1714</v>
      </c>
      <c r="D11" s="9" t="s">
        <v>1431</v>
      </c>
      <c r="E11" t="s">
        <v>1853</v>
      </c>
      <c r="F11" t="s">
        <v>1412</v>
      </c>
      <c r="G11" s="11" t="s">
        <v>1754</v>
      </c>
      <c r="H11" s="11" t="s">
        <v>1753</v>
      </c>
      <c r="I11" t="s">
        <v>1706</v>
      </c>
      <c r="J11" t="s">
        <v>1858</v>
      </c>
      <c r="K11" t="s">
        <v>1859</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25">
      <c r="A12" t="s">
        <v>18</v>
      </c>
      <c r="B12" t="s">
        <v>4</v>
      </c>
      <c r="C12" t="s">
        <v>1714</v>
      </c>
      <c r="D12" s="9" t="s">
        <v>1431</v>
      </c>
      <c r="E12" t="s">
        <v>1853</v>
      </c>
      <c r="F12" t="s">
        <v>1412</v>
      </c>
      <c r="G12" s="11" t="s">
        <v>1754</v>
      </c>
      <c r="H12" s="11" t="s">
        <v>1753</v>
      </c>
      <c r="I12" t="s">
        <v>1706</v>
      </c>
      <c r="J12" t="s">
        <v>1858</v>
      </c>
      <c r="K12" t="s">
        <v>1859</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25">
      <c r="A13" s="2" t="s">
        <v>23</v>
      </c>
      <c r="B13" t="s">
        <v>4</v>
      </c>
      <c r="C13" t="s">
        <v>1714</v>
      </c>
      <c r="D13" s="9" t="s">
        <v>1431</v>
      </c>
      <c r="E13" t="s">
        <v>1853</v>
      </c>
      <c r="F13" t="s">
        <v>1412</v>
      </c>
      <c r="G13" s="11" t="s">
        <v>1754</v>
      </c>
      <c r="H13" s="11" t="s">
        <v>1753</v>
      </c>
      <c r="I13" t="s">
        <v>1706</v>
      </c>
      <c r="J13" t="s">
        <v>1858</v>
      </c>
      <c r="K13" t="s">
        <v>1859</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25">
      <c r="A14" t="s">
        <v>31</v>
      </c>
      <c r="B14" t="s">
        <v>33</v>
      </c>
      <c r="C14" t="s">
        <v>1714</v>
      </c>
      <c r="D14" t="s">
        <v>1206</v>
      </c>
      <c r="E14" t="s">
        <v>1801</v>
      </c>
      <c r="F14" t="s">
        <v>1419</v>
      </c>
      <c r="G14" s="11" t="s">
        <v>1754</v>
      </c>
      <c r="H14" s="11" t="s">
        <v>1753</v>
      </c>
      <c r="I14" t="s">
        <v>1706</v>
      </c>
      <c r="J14" t="s">
        <v>1858</v>
      </c>
      <c r="K14" t="s">
        <v>1859</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25">
      <c r="A15" t="s">
        <v>34</v>
      </c>
      <c r="B15" t="s">
        <v>33</v>
      </c>
      <c r="C15" t="s">
        <v>1714</v>
      </c>
      <c r="D15" t="s">
        <v>1206</v>
      </c>
      <c r="E15" t="s">
        <v>1801</v>
      </c>
      <c r="F15" t="s">
        <v>1419</v>
      </c>
      <c r="G15" s="11" t="s">
        <v>1754</v>
      </c>
      <c r="H15" s="11" t="s">
        <v>1753</v>
      </c>
      <c r="I15" t="s">
        <v>1706</v>
      </c>
      <c r="J15" t="s">
        <v>1858</v>
      </c>
      <c r="K15" t="s">
        <v>1859</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25">
      <c r="A16" s="2" t="s">
        <v>36</v>
      </c>
      <c r="B16" t="s">
        <v>33</v>
      </c>
      <c r="C16" t="s">
        <v>1714</v>
      </c>
      <c r="D16" t="s">
        <v>1206</v>
      </c>
      <c r="E16" t="s">
        <v>1801</v>
      </c>
      <c r="F16" t="s">
        <v>1419</v>
      </c>
      <c r="G16" s="11" t="s">
        <v>1754</v>
      </c>
      <c r="H16" s="11" t="s">
        <v>1753</v>
      </c>
      <c r="I16" t="s">
        <v>1706</v>
      </c>
      <c r="J16" t="s">
        <v>1858</v>
      </c>
      <c r="K16" t="s">
        <v>1859</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25">
      <c r="A17" s="2" t="s">
        <v>38</v>
      </c>
      <c r="B17" t="s">
        <v>33</v>
      </c>
      <c r="C17" t="s">
        <v>1714</v>
      </c>
      <c r="D17" t="s">
        <v>1206</v>
      </c>
      <c r="E17" t="s">
        <v>1801</v>
      </c>
      <c r="F17" t="s">
        <v>1419</v>
      </c>
      <c r="G17" s="11" t="s">
        <v>1754</v>
      </c>
      <c r="H17" s="11" t="s">
        <v>1753</v>
      </c>
      <c r="I17" t="s">
        <v>1706</v>
      </c>
      <c r="J17" t="s">
        <v>1858</v>
      </c>
      <c r="K17" t="s">
        <v>1859</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25">
      <c r="A18" t="s">
        <v>40</v>
      </c>
      <c r="B18" t="s">
        <v>33</v>
      </c>
      <c r="C18" t="s">
        <v>1714</v>
      </c>
      <c r="D18" t="s">
        <v>1435</v>
      </c>
      <c r="E18" t="s">
        <v>1853</v>
      </c>
      <c r="F18" t="s">
        <v>1416</v>
      </c>
      <c r="G18" s="11" t="s">
        <v>1754</v>
      </c>
      <c r="H18" s="11" t="s">
        <v>1753</v>
      </c>
      <c r="I18" t="s">
        <v>1706</v>
      </c>
      <c r="J18" t="s">
        <v>1858</v>
      </c>
      <c r="K18" t="s">
        <v>1859</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25">
      <c r="A19" t="s">
        <v>41</v>
      </c>
      <c r="B19" t="s">
        <v>33</v>
      </c>
      <c r="C19" t="s">
        <v>1714</v>
      </c>
      <c r="D19" t="s">
        <v>1206</v>
      </c>
      <c r="E19" t="s">
        <v>1801</v>
      </c>
      <c r="G19" s="11" t="s">
        <v>1754</v>
      </c>
      <c r="H19" s="11" t="s">
        <v>1753</v>
      </c>
      <c r="I19" t="s">
        <v>1706</v>
      </c>
      <c r="J19" t="s">
        <v>1858</v>
      </c>
      <c r="K19" t="s">
        <v>1859</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25">
      <c r="A20" t="s">
        <v>44</v>
      </c>
      <c r="B20" t="s">
        <v>33</v>
      </c>
      <c r="C20" t="s">
        <v>1714</v>
      </c>
      <c r="D20" t="s">
        <v>1206</v>
      </c>
      <c r="E20" t="s">
        <v>1801</v>
      </c>
      <c r="G20" s="11" t="s">
        <v>1754</v>
      </c>
      <c r="H20" s="11" t="s">
        <v>1753</v>
      </c>
      <c r="I20" t="s">
        <v>1706</v>
      </c>
      <c r="J20" t="s">
        <v>1858</v>
      </c>
      <c r="K20" t="s">
        <v>1859</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25">
      <c r="A21" t="s">
        <v>47</v>
      </c>
      <c r="B21" t="s">
        <v>33</v>
      </c>
      <c r="C21" t="s">
        <v>1714</v>
      </c>
      <c r="D21" t="s">
        <v>1206</v>
      </c>
      <c r="E21" t="s">
        <v>1801</v>
      </c>
      <c r="G21" s="11" t="s">
        <v>1754</v>
      </c>
      <c r="H21" s="11" t="s">
        <v>1753</v>
      </c>
      <c r="I21" t="s">
        <v>1706</v>
      </c>
      <c r="J21" t="s">
        <v>1858</v>
      </c>
      <c r="K21" t="s">
        <v>1859</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25">
      <c r="A22" t="s">
        <v>50</v>
      </c>
      <c r="B22" t="s">
        <v>33</v>
      </c>
      <c r="C22" t="s">
        <v>1714</v>
      </c>
      <c r="D22" s="9" t="s">
        <v>1431</v>
      </c>
      <c r="E22" t="s">
        <v>1853</v>
      </c>
      <c r="F22" t="s">
        <v>1412</v>
      </c>
      <c r="G22" s="11" t="s">
        <v>1754</v>
      </c>
      <c r="H22" s="11" t="s">
        <v>1753</v>
      </c>
      <c r="I22" t="s">
        <v>1706</v>
      </c>
      <c r="J22" t="s">
        <v>1858</v>
      </c>
      <c r="K22" t="s">
        <v>1859</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25">
      <c r="A23" t="s">
        <v>53</v>
      </c>
      <c r="B23" t="s">
        <v>33</v>
      </c>
      <c r="C23" t="s">
        <v>1714</v>
      </c>
      <c r="D23" t="s">
        <v>1206</v>
      </c>
      <c r="E23" t="s">
        <v>1801</v>
      </c>
      <c r="G23" s="11" t="s">
        <v>1754</v>
      </c>
      <c r="H23" s="11" t="s">
        <v>1753</v>
      </c>
      <c r="I23" t="s">
        <v>1706</v>
      </c>
      <c r="J23" t="s">
        <v>1858</v>
      </c>
      <c r="K23" t="s">
        <v>1859</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25">
      <c r="A24" t="s">
        <v>56</v>
      </c>
      <c r="B24" t="s">
        <v>33</v>
      </c>
      <c r="C24" t="s">
        <v>1714</v>
      </c>
      <c r="D24" t="s">
        <v>1206</v>
      </c>
      <c r="E24" t="s">
        <v>1801</v>
      </c>
      <c r="G24" s="11" t="s">
        <v>1754</v>
      </c>
      <c r="H24" s="11" t="s">
        <v>1753</v>
      </c>
      <c r="I24" t="s">
        <v>1706</v>
      </c>
      <c r="J24" t="s">
        <v>1858</v>
      </c>
      <c r="K24" t="s">
        <v>1859</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25">
      <c r="A25" t="s">
        <v>59</v>
      </c>
      <c r="B25" t="s">
        <v>33</v>
      </c>
      <c r="C25" t="s">
        <v>1714</v>
      </c>
      <c r="D25" t="s">
        <v>1712</v>
      </c>
      <c r="E25" t="s">
        <v>1852</v>
      </c>
      <c r="G25" s="11" t="s">
        <v>1754</v>
      </c>
      <c r="H25" s="11" t="s">
        <v>1753</v>
      </c>
      <c r="I25" t="s">
        <v>1706</v>
      </c>
      <c r="J25" t="s">
        <v>1858</v>
      </c>
      <c r="K25" t="s">
        <v>1859</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25">
      <c r="A26" t="s">
        <v>62</v>
      </c>
      <c r="B26" t="s">
        <v>33</v>
      </c>
      <c r="C26" t="s">
        <v>1714</v>
      </c>
      <c r="D26" t="s">
        <v>1206</v>
      </c>
      <c r="E26" t="s">
        <v>1801</v>
      </c>
      <c r="G26" s="11" t="s">
        <v>1754</v>
      </c>
      <c r="H26" s="11" t="s">
        <v>1753</v>
      </c>
      <c r="I26" t="s">
        <v>1706</v>
      </c>
      <c r="J26" t="s">
        <v>1858</v>
      </c>
      <c r="K26" t="s">
        <v>1859</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25">
      <c r="A27" t="s">
        <v>65</v>
      </c>
      <c r="B27" t="s">
        <v>33</v>
      </c>
      <c r="C27" t="s">
        <v>1714</v>
      </c>
      <c r="D27" t="s">
        <v>1450</v>
      </c>
      <c r="E27" t="s">
        <v>1853</v>
      </c>
      <c r="F27" t="s">
        <v>1412</v>
      </c>
      <c r="G27" s="11" t="s">
        <v>1754</v>
      </c>
      <c r="H27" s="11" t="s">
        <v>1753</v>
      </c>
      <c r="I27" t="s">
        <v>1706</v>
      </c>
      <c r="J27" t="s">
        <v>1858</v>
      </c>
      <c r="K27" t="s">
        <v>1859</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25">
      <c r="A28" s="2" t="s">
        <v>68</v>
      </c>
      <c r="B28" t="s">
        <v>33</v>
      </c>
      <c r="C28" t="s">
        <v>1714</v>
      </c>
      <c r="D28" t="s">
        <v>1450</v>
      </c>
      <c r="E28" t="s">
        <v>1853</v>
      </c>
      <c r="F28" t="s">
        <v>1416</v>
      </c>
      <c r="G28" s="11" t="s">
        <v>1754</v>
      </c>
      <c r="H28" s="11" t="s">
        <v>1753</v>
      </c>
      <c r="I28" t="s">
        <v>1706</v>
      </c>
      <c r="J28" t="s">
        <v>1858</v>
      </c>
      <c r="K28" t="s">
        <v>1859</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25">
      <c r="A29" t="s">
        <v>75</v>
      </c>
      <c r="B29" t="s">
        <v>33</v>
      </c>
      <c r="C29" t="s">
        <v>1714</v>
      </c>
      <c r="D29" t="s">
        <v>1165</v>
      </c>
      <c r="E29" t="s">
        <v>1852</v>
      </c>
      <c r="F29" t="s">
        <v>1412</v>
      </c>
      <c r="G29" s="11" t="s">
        <v>1754</v>
      </c>
      <c r="H29" s="11" t="s">
        <v>1753</v>
      </c>
      <c r="I29" t="s">
        <v>1706</v>
      </c>
      <c r="J29" t="s">
        <v>1858</v>
      </c>
      <c r="K29" t="s">
        <v>1859</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25">
      <c r="A30" t="s">
        <v>77</v>
      </c>
      <c r="B30" t="s">
        <v>79</v>
      </c>
      <c r="C30" s="10" t="s">
        <v>1713</v>
      </c>
      <c r="D30" s="5" t="s">
        <v>1243</v>
      </c>
      <c r="E30" t="s">
        <v>1853</v>
      </c>
      <c r="G30" s="11" t="s">
        <v>1754</v>
      </c>
      <c r="H30" s="11" t="s">
        <v>1753</v>
      </c>
      <c r="I30" t="s">
        <v>1706</v>
      </c>
      <c r="J30" t="s">
        <v>1858</v>
      </c>
      <c r="K30" t="s">
        <v>1859</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25">
      <c r="A31" s="13" t="s">
        <v>80</v>
      </c>
      <c r="B31" t="s">
        <v>79</v>
      </c>
      <c r="C31" s="10" t="s">
        <v>1713</v>
      </c>
      <c r="D31" s="5" t="s">
        <v>1306</v>
      </c>
      <c r="E31" t="s">
        <v>1853</v>
      </c>
      <c r="G31" s="11" t="s">
        <v>1754</v>
      </c>
      <c r="H31" s="11" t="s">
        <v>1753</v>
      </c>
      <c r="I31" t="s">
        <v>1706</v>
      </c>
      <c r="J31" t="s">
        <v>1858</v>
      </c>
      <c r="K31" t="s">
        <v>1859</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25">
      <c r="A32" t="s">
        <v>82</v>
      </c>
      <c r="B32" t="s">
        <v>79</v>
      </c>
      <c r="C32" s="10" t="s">
        <v>1713</v>
      </c>
      <c r="D32" s="5" t="s">
        <v>1307</v>
      </c>
      <c r="E32" t="s">
        <v>1852</v>
      </c>
      <c r="G32" s="11" t="s">
        <v>1754</v>
      </c>
      <c r="H32" s="11" t="s">
        <v>1753</v>
      </c>
      <c r="I32" t="s">
        <v>1706</v>
      </c>
      <c r="J32" t="s">
        <v>1858</v>
      </c>
      <c r="K32" t="s">
        <v>1859</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25">
      <c r="A33" t="s">
        <v>84</v>
      </c>
      <c r="B33" t="s">
        <v>79</v>
      </c>
      <c r="C33" s="10" t="s">
        <v>1713</v>
      </c>
      <c r="D33" s="5" t="s">
        <v>1306</v>
      </c>
      <c r="E33" t="s">
        <v>1853</v>
      </c>
      <c r="G33" s="11" t="s">
        <v>1754</v>
      </c>
      <c r="H33" s="11" t="s">
        <v>1753</v>
      </c>
      <c r="I33" t="s">
        <v>1706</v>
      </c>
      <c r="J33" t="s">
        <v>1858</v>
      </c>
      <c r="K33" t="s">
        <v>1859</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25">
      <c r="A34" t="s">
        <v>86</v>
      </c>
      <c r="B34" t="s">
        <v>79</v>
      </c>
      <c r="C34" s="10" t="s">
        <v>1713</v>
      </c>
      <c r="D34" s="5" t="s">
        <v>1301</v>
      </c>
      <c r="E34" t="s">
        <v>1801</v>
      </c>
      <c r="G34" s="11" t="s">
        <v>1754</v>
      </c>
      <c r="H34" s="11" t="s">
        <v>1753</v>
      </c>
      <c r="I34" t="s">
        <v>1706</v>
      </c>
      <c r="J34" t="s">
        <v>1858</v>
      </c>
      <c r="K34" t="s">
        <v>1859</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25">
      <c r="A35" s="2" t="s">
        <v>88</v>
      </c>
      <c r="B35" t="s">
        <v>79</v>
      </c>
      <c r="C35" s="10" t="s">
        <v>1713</v>
      </c>
      <c r="D35" s="5" t="s">
        <v>1260</v>
      </c>
      <c r="E35" t="s">
        <v>1801</v>
      </c>
      <c r="G35" s="11" t="s">
        <v>1754</v>
      </c>
      <c r="H35" s="11" t="s">
        <v>1753</v>
      </c>
      <c r="I35" t="s">
        <v>1706</v>
      </c>
      <c r="J35" t="s">
        <v>1858</v>
      </c>
      <c r="K35" t="s">
        <v>1859</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25">
      <c r="A36" s="2" t="s">
        <v>90</v>
      </c>
      <c r="B36" t="s">
        <v>79</v>
      </c>
      <c r="C36" s="10" t="s">
        <v>1713</v>
      </c>
      <c r="D36" s="5" t="s">
        <v>1243</v>
      </c>
      <c r="E36" t="s">
        <v>1853</v>
      </c>
      <c r="G36" s="11" t="s">
        <v>1754</v>
      </c>
      <c r="H36" s="11" t="s">
        <v>1753</v>
      </c>
      <c r="I36" t="s">
        <v>1706</v>
      </c>
      <c r="J36" t="s">
        <v>1858</v>
      </c>
      <c r="K36" t="s">
        <v>1859</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25">
      <c r="A37" t="s">
        <v>92</v>
      </c>
      <c r="B37" t="s">
        <v>79</v>
      </c>
      <c r="C37" s="10" t="s">
        <v>1713</v>
      </c>
      <c r="D37" s="5" t="s">
        <v>1242</v>
      </c>
      <c r="E37" t="s">
        <v>1853</v>
      </c>
      <c r="G37" s="11" t="s">
        <v>1754</v>
      </c>
      <c r="H37" s="11" t="s">
        <v>1753</v>
      </c>
      <c r="I37" t="s">
        <v>1706</v>
      </c>
      <c r="J37" t="s">
        <v>1858</v>
      </c>
      <c r="K37" t="s">
        <v>1859</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25">
      <c r="A38" t="s">
        <v>94</v>
      </c>
      <c r="B38" t="s">
        <v>79</v>
      </c>
      <c r="C38" s="10" t="s">
        <v>1713</v>
      </c>
      <c r="D38" s="5" t="s">
        <v>1301</v>
      </c>
      <c r="E38" t="s">
        <v>1801</v>
      </c>
      <c r="G38" s="11" t="s">
        <v>1754</v>
      </c>
      <c r="H38" s="11" t="s">
        <v>1753</v>
      </c>
      <c r="I38" t="s">
        <v>1706</v>
      </c>
      <c r="J38" t="s">
        <v>1858</v>
      </c>
      <c r="K38" t="s">
        <v>1859</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25">
      <c r="A39" t="s">
        <v>96</v>
      </c>
      <c r="B39" t="s">
        <v>79</v>
      </c>
      <c r="C39" s="10" t="s">
        <v>1713</v>
      </c>
      <c r="D39" s="5" t="s">
        <v>1306</v>
      </c>
      <c r="E39" t="s">
        <v>1853</v>
      </c>
      <c r="G39" s="11" t="s">
        <v>1754</v>
      </c>
      <c r="H39" s="11" t="s">
        <v>1753</v>
      </c>
      <c r="I39" t="s">
        <v>1706</v>
      </c>
      <c r="J39" t="s">
        <v>1858</v>
      </c>
      <c r="K39" t="s">
        <v>1859</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25">
      <c r="A40" t="s">
        <v>98</v>
      </c>
      <c r="B40" t="s">
        <v>79</v>
      </c>
      <c r="C40" s="10" t="s">
        <v>1713</v>
      </c>
      <c r="D40" s="5" t="s">
        <v>1242</v>
      </c>
      <c r="E40" t="s">
        <v>1853</v>
      </c>
      <c r="G40" s="11" t="s">
        <v>1754</v>
      </c>
      <c r="H40" s="11" t="s">
        <v>1753</v>
      </c>
      <c r="I40" t="s">
        <v>1706</v>
      </c>
      <c r="J40" t="s">
        <v>1858</v>
      </c>
      <c r="K40" t="s">
        <v>1859</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25">
      <c r="A41" t="s">
        <v>100</v>
      </c>
      <c r="B41" t="s">
        <v>79</v>
      </c>
      <c r="C41" s="10" t="s">
        <v>1713</v>
      </c>
      <c r="D41" s="5" t="s">
        <v>1243</v>
      </c>
      <c r="E41" t="s">
        <v>1853</v>
      </c>
      <c r="G41" s="11" t="s">
        <v>1754</v>
      </c>
      <c r="H41" s="11" t="s">
        <v>1753</v>
      </c>
      <c r="I41" t="s">
        <v>1706</v>
      </c>
      <c r="J41" t="s">
        <v>1858</v>
      </c>
      <c r="K41" t="s">
        <v>1859</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25">
      <c r="A42" t="s">
        <v>102</v>
      </c>
      <c r="B42" t="s">
        <v>79</v>
      </c>
      <c r="C42" s="10" t="s">
        <v>1713</v>
      </c>
      <c r="D42" s="5" t="s">
        <v>1307</v>
      </c>
      <c r="E42" t="s">
        <v>1852</v>
      </c>
      <c r="G42" s="11" t="s">
        <v>1754</v>
      </c>
      <c r="H42" s="11" t="s">
        <v>1753</v>
      </c>
      <c r="I42" t="s">
        <v>1706</v>
      </c>
      <c r="J42" t="s">
        <v>1858</v>
      </c>
      <c r="K42" t="s">
        <v>1859</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25">
      <c r="A43" s="2" t="s">
        <v>104</v>
      </c>
      <c r="B43" t="s">
        <v>79</v>
      </c>
      <c r="C43" s="10" t="s">
        <v>1713</v>
      </c>
      <c r="D43" s="5" t="s">
        <v>1260</v>
      </c>
      <c r="E43" t="s">
        <v>1801</v>
      </c>
      <c r="G43" s="11" t="s">
        <v>1754</v>
      </c>
      <c r="H43" s="11" t="s">
        <v>1753</v>
      </c>
      <c r="I43" t="s">
        <v>1706</v>
      </c>
      <c r="J43" t="s">
        <v>1858</v>
      </c>
      <c r="K43" t="s">
        <v>1859</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25">
      <c r="A44" t="s">
        <v>105</v>
      </c>
      <c r="B44" t="s">
        <v>79</v>
      </c>
      <c r="C44" s="10" t="s">
        <v>1713</v>
      </c>
      <c r="D44" s="5" t="s">
        <v>1234</v>
      </c>
      <c r="E44" t="s">
        <v>1852</v>
      </c>
      <c r="G44" s="11" t="s">
        <v>1754</v>
      </c>
      <c r="H44" s="11" t="s">
        <v>1753</v>
      </c>
      <c r="I44" t="s">
        <v>1706</v>
      </c>
      <c r="J44" t="s">
        <v>1858</v>
      </c>
      <c r="K44" t="s">
        <v>1859</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25">
      <c r="A45" s="2" t="s">
        <v>139</v>
      </c>
      <c r="B45" s="9" t="s">
        <v>33</v>
      </c>
      <c r="C45" s="9" t="s">
        <v>1714</v>
      </c>
      <c r="D45" s="9" t="s">
        <v>1198</v>
      </c>
      <c r="E45" s="9" t="s">
        <v>1852</v>
      </c>
      <c r="F45" s="9" t="s">
        <v>1419</v>
      </c>
      <c r="G45" s="11" t="s">
        <v>1754</v>
      </c>
      <c r="H45" s="11" t="s">
        <v>1753</v>
      </c>
      <c r="I45" t="s">
        <v>1706</v>
      </c>
      <c r="J45" t="s">
        <v>1858</v>
      </c>
      <c r="K45" t="s">
        <v>1859</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25">
      <c r="A46" s="9" t="s">
        <v>145</v>
      </c>
      <c r="B46" s="9" t="s">
        <v>33</v>
      </c>
      <c r="C46" s="9" t="s">
        <v>1714</v>
      </c>
      <c r="D46" s="9" t="s">
        <v>1234</v>
      </c>
      <c r="E46" s="9" t="s">
        <v>1852</v>
      </c>
      <c r="F46" s="9" t="s">
        <v>1414</v>
      </c>
      <c r="G46" s="11" t="s">
        <v>1754</v>
      </c>
      <c r="H46" s="11" t="s">
        <v>1753</v>
      </c>
      <c r="I46" t="s">
        <v>1706</v>
      </c>
      <c r="J46" t="s">
        <v>1858</v>
      </c>
      <c r="K46" t="s">
        <v>1859</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25">
      <c r="A47" s="9" t="s">
        <v>147</v>
      </c>
      <c r="B47" s="9" t="s">
        <v>33</v>
      </c>
      <c r="C47" s="9" t="s">
        <v>1714</v>
      </c>
      <c r="D47" s="9" t="s">
        <v>1198</v>
      </c>
      <c r="E47" s="9" t="s">
        <v>1852</v>
      </c>
      <c r="F47" s="9" t="s">
        <v>1419</v>
      </c>
      <c r="G47" s="11" t="s">
        <v>1754</v>
      </c>
      <c r="H47" s="11" t="s">
        <v>1753</v>
      </c>
      <c r="I47" t="s">
        <v>1706</v>
      </c>
      <c r="J47" t="s">
        <v>1858</v>
      </c>
      <c r="K47" t="s">
        <v>1859</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25">
      <c r="A48" s="9" t="s">
        <v>336</v>
      </c>
      <c r="B48" s="9" t="s">
        <v>33</v>
      </c>
      <c r="C48" s="9" t="s">
        <v>1714</v>
      </c>
      <c r="D48" s="9" t="s">
        <v>1297</v>
      </c>
      <c r="E48" s="9" t="s">
        <v>1801</v>
      </c>
      <c r="F48" s="9" t="s">
        <v>1416</v>
      </c>
      <c r="G48" s="11" t="s">
        <v>1754</v>
      </c>
      <c r="H48" s="11" t="s">
        <v>1753</v>
      </c>
      <c r="I48" t="s">
        <v>1706</v>
      </c>
      <c r="J48" t="s">
        <v>1858</v>
      </c>
      <c r="K48" t="s">
        <v>1859</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25">
      <c r="A49" s="2" t="s">
        <v>333</v>
      </c>
      <c r="B49" s="9" t="s">
        <v>332</v>
      </c>
      <c r="C49" s="9" t="s">
        <v>1714</v>
      </c>
      <c r="D49" s="9" t="s">
        <v>1297</v>
      </c>
      <c r="E49" s="9" t="s">
        <v>1801</v>
      </c>
      <c r="F49" s="9" t="s">
        <v>1416</v>
      </c>
      <c r="G49" s="11" t="s">
        <v>1754</v>
      </c>
      <c r="H49" s="11" t="s">
        <v>1753</v>
      </c>
      <c r="I49" t="s">
        <v>1706</v>
      </c>
      <c r="J49" t="s">
        <v>1858</v>
      </c>
      <c r="K49" t="s">
        <v>1859</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25">
      <c r="A50" s="9" t="s">
        <v>334</v>
      </c>
      <c r="B50" s="9" t="s">
        <v>33</v>
      </c>
      <c r="C50" s="9" t="s">
        <v>1714</v>
      </c>
      <c r="D50" s="9" t="s">
        <v>1297</v>
      </c>
      <c r="E50" s="9" t="s">
        <v>1801</v>
      </c>
      <c r="F50" s="9" t="s">
        <v>1416</v>
      </c>
      <c r="G50" s="11" t="s">
        <v>1754</v>
      </c>
      <c r="H50" s="11" t="s">
        <v>1753</v>
      </c>
      <c r="I50" t="s">
        <v>1706</v>
      </c>
      <c r="J50" t="s">
        <v>1858</v>
      </c>
      <c r="K50" t="s">
        <v>1859</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25">
      <c r="A51" s="9" t="s">
        <v>335</v>
      </c>
      <c r="B51" s="9" t="s">
        <v>33</v>
      </c>
      <c r="C51" s="9" t="s">
        <v>1714</v>
      </c>
      <c r="D51" s="9" t="s">
        <v>1237</v>
      </c>
      <c r="E51" s="9" t="s">
        <v>1801</v>
      </c>
      <c r="F51" s="9" t="s">
        <v>1412</v>
      </c>
      <c r="G51" s="11" t="s">
        <v>1754</v>
      </c>
      <c r="H51" s="11" t="s">
        <v>1753</v>
      </c>
      <c r="I51" t="s">
        <v>1706</v>
      </c>
      <c r="J51" t="s">
        <v>1858</v>
      </c>
      <c r="K51" t="s">
        <v>1859</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2" spans="1:12" x14ac:dyDescent="0.25">
      <c r="A52" s="9" t="s">
        <v>2008</v>
      </c>
      <c r="B52" s="9" t="s">
        <v>33</v>
      </c>
      <c r="C52" s="9" t="s">
        <v>2009</v>
      </c>
      <c r="D52" s="9" t="s">
        <v>1198</v>
      </c>
      <c r="E52" s="9" t="s">
        <v>1852</v>
      </c>
      <c r="F52" s="9" t="s">
        <v>1412</v>
      </c>
      <c r="G52" s="11" t="s">
        <v>1754</v>
      </c>
      <c r="H52" s="11" t="s">
        <v>1753</v>
      </c>
      <c r="I52" t="s">
        <v>1706</v>
      </c>
      <c r="J52" t="s">
        <v>1858</v>
      </c>
      <c r="K52" t="s">
        <v>1859</v>
      </c>
      <c r="L52" s="2" t="str">
        <f t="shared" si="0"/>
        <v>insert into ccd_cruises (cruise_name, cruise_notes, sci_center_div_id, std_svy_name_id, svy_freq_id, std_svy_name_oth, CRUISE_URL, CRUISE_CONT_EMAIL, svy_type_id, CRUISE_DESC, OBJ_BASED_METRICS) values ('SE-19-06', 'Created MOUSS cruise so it can be referenced by the MOUSS database', (select sci_center_div_id from ccd_sci_center_divs where sci_center_div_code = 'FRMD'), (select STD_SVY_NAME_ID from ccd_std_svy_names where std_svy_name = 'Hawaiian Archipelago Insular Bottomfish Survey'), (select SVY_FREQ_ID from ccd_svy_freq where SVY_FREQ_name = 'ANNUAL'),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25">
      <c r="A55" s="1" t="s">
        <v>390</v>
      </c>
    </row>
    <row r="56" spans="1:12" x14ac:dyDescent="0.25">
      <c r="A56" t="s">
        <v>391</v>
      </c>
      <c r="B56" t="s">
        <v>33</v>
      </c>
      <c r="C56" t="s">
        <v>394</v>
      </c>
      <c r="D56" t="s">
        <v>1166</v>
      </c>
      <c r="E56" t="s">
        <v>1853</v>
      </c>
      <c r="F56" t="s">
        <v>1414</v>
      </c>
      <c r="G56" s="11" t="s">
        <v>1754</v>
      </c>
      <c r="H56" s="11" t="s">
        <v>1753</v>
      </c>
      <c r="I56" t="s">
        <v>1706</v>
      </c>
      <c r="J56" t="s">
        <v>1858</v>
      </c>
      <c r="K56" t="s">
        <v>1859</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25">
      <c r="A57" t="s">
        <v>392</v>
      </c>
      <c r="B57" t="s">
        <v>33</v>
      </c>
      <c r="C57" t="s">
        <v>395</v>
      </c>
      <c r="D57" t="s">
        <v>1436</v>
      </c>
      <c r="E57" t="s">
        <v>1852</v>
      </c>
      <c r="F57" s="9" t="s">
        <v>1416</v>
      </c>
      <c r="G57" s="11" t="s">
        <v>1754</v>
      </c>
      <c r="H57" s="11" t="s">
        <v>1753</v>
      </c>
      <c r="I57" t="s">
        <v>1706</v>
      </c>
      <c r="J57" t="s">
        <v>1858</v>
      </c>
      <c r="K57" t="s">
        <v>1859</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25">
      <c r="A58" t="s">
        <v>396</v>
      </c>
      <c r="B58" t="s">
        <v>33</v>
      </c>
      <c r="C58" t="s">
        <v>397</v>
      </c>
      <c r="D58" t="s">
        <v>1427</v>
      </c>
      <c r="E58" t="s">
        <v>1852</v>
      </c>
      <c r="F58" t="s">
        <v>1412</v>
      </c>
      <c r="G58" s="11" t="s">
        <v>1754</v>
      </c>
      <c r="H58" s="11" t="s">
        <v>1753</v>
      </c>
      <c r="I58" t="s">
        <v>1706</v>
      </c>
      <c r="J58" t="s">
        <v>1858</v>
      </c>
      <c r="K58" t="s">
        <v>1859</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25">
      <c r="A59" t="s">
        <v>398</v>
      </c>
      <c r="B59" t="s">
        <v>33</v>
      </c>
      <c r="C59" t="s">
        <v>399</v>
      </c>
      <c r="D59" t="s">
        <v>1436</v>
      </c>
      <c r="E59" t="s">
        <v>1852</v>
      </c>
      <c r="F59" s="9" t="s">
        <v>1416</v>
      </c>
      <c r="G59" s="11" t="s">
        <v>1754</v>
      </c>
      <c r="H59" s="11" t="s">
        <v>1753</v>
      </c>
      <c r="I59" t="s">
        <v>1706</v>
      </c>
      <c r="J59" t="s">
        <v>1858</v>
      </c>
      <c r="K59" t="s">
        <v>1859</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25">
      <c r="A60" t="s">
        <v>400</v>
      </c>
      <c r="B60" t="s">
        <v>33</v>
      </c>
      <c r="C60" t="s">
        <v>401</v>
      </c>
      <c r="D60" t="s">
        <v>1206</v>
      </c>
      <c r="E60" t="s">
        <v>1801</v>
      </c>
      <c r="F60" s="9" t="s">
        <v>1419</v>
      </c>
      <c r="G60" s="11" t="s">
        <v>1754</v>
      </c>
      <c r="H60" s="11" t="s">
        <v>1753</v>
      </c>
      <c r="I60" t="s">
        <v>1706</v>
      </c>
      <c r="J60" t="s">
        <v>1858</v>
      </c>
      <c r="K60" t="s">
        <v>1859</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25">
      <c r="A61" t="s">
        <v>403</v>
      </c>
      <c r="B61" t="s">
        <v>33</v>
      </c>
      <c r="C61" t="s">
        <v>402</v>
      </c>
      <c r="D61" t="s">
        <v>1243</v>
      </c>
      <c r="E61" t="s">
        <v>1853</v>
      </c>
      <c r="F61" s="9" t="s">
        <v>1416</v>
      </c>
      <c r="G61" s="11" t="s">
        <v>1754</v>
      </c>
      <c r="H61" s="11" t="s">
        <v>1753</v>
      </c>
      <c r="I61" t="s">
        <v>1706</v>
      </c>
      <c r="J61" t="s">
        <v>1858</v>
      </c>
      <c r="K61" t="s">
        <v>1859</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25">
      <c r="A62" t="s">
        <v>75</v>
      </c>
      <c r="B62" t="s">
        <v>33</v>
      </c>
      <c r="C62" t="s">
        <v>421</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2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2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2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2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2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2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2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2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2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81" spans="1:12" x14ac:dyDescent="0.25">
      <c r="A81" s="1" t="s">
        <v>1871</v>
      </c>
    </row>
    <row r="82" spans="1:12" x14ac:dyDescent="0.25">
      <c r="A82" s="9" t="s">
        <v>1886</v>
      </c>
      <c r="B82" s="9" t="s">
        <v>33</v>
      </c>
      <c r="C82" s="9" t="s">
        <v>1874</v>
      </c>
      <c r="D82" s="9" t="s">
        <v>1297</v>
      </c>
      <c r="E82" s="9" t="s">
        <v>1801</v>
      </c>
      <c r="F82" s="9" t="s">
        <v>1416</v>
      </c>
      <c r="G82" s="11" t="s">
        <v>1754</v>
      </c>
      <c r="H82" s="11" t="s">
        <v>1753</v>
      </c>
      <c r="I82" t="s">
        <v>1706</v>
      </c>
      <c r="J82" t="s">
        <v>1858</v>
      </c>
      <c r="K82" t="s">
        <v>1859</v>
      </c>
      <c r="L82" s="2" t="str">
        <f t="shared" ref="L82:L87" si="2">CONCATENATE("insert into ccd_cruises (cruise_name, cruise_notes, sci_center_div_id, std_svy_name_id, svy_freq_id, std_svy_name_oth, CRUISE_URL, CRUISE_CONT_EMAIL, svy_type_id, CRUISE_DESC, OBJ_BASED_METRICS) values ('", A82, "', '", SUBSTITUTE(C82, "'", "''"), "', (select sci_center_div_id from ccd_sci_center_divs where sci_center_div_code = '", SUBSTITUTE(E82, "'", "''"),"'), (select STD_SVY_NAME_ID from ccd_std_svy_names where std_svy_name = '", SUBSTITUTE(D82, "'", "''"), "'), (select SVY_FREQ_ID from ccd_svy_freq where SVY_FREQ_name = '", SUBSTITUTE(F82, "'", "''"), "'), (CASE WHEN (select STD_SVY_NAME_ID from ccd_std_svy_names where std_svy_name = '", SUBSTITUTE(D82, "'", "''"), "') IS NULL THEN '", SUBSTITUTE(D82, "'", "''"), "' ELSE NULL END), '", SUBSTITUTE(G82, "'", "''"), "', '", SUBSTITUTE(H82, "'", "''"), "', (SELECT svy_type_id from ccd_svy_types where svy_type_name = '", SUBSTITUTE(I82, "'", "''"), "'), '", SUBSTITUTE(J82, "'", "''"), "', '", SUBSTITUTE(K82, "'", "''"), "');")</f>
        <v>insert into ccd_cruises (cruise_name, cruise_notes, sci_center_div_id, std_svy_name_id, svy_freq_id, std_svy_name_oth, CRUISE_URL, CRUISE_CONT_EMAIL, svy_type_id, CRUISE_DESC, OBJ_BASED_METRICS) values ('SE-21-01',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3" spans="1:12" x14ac:dyDescent="0.25">
      <c r="A83" s="9" t="s">
        <v>1879</v>
      </c>
      <c r="B83" s="9" t="s">
        <v>33</v>
      </c>
      <c r="C83" s="9" t="s">
        <v>1874</v>
      </c>
      <c r="D83" s="9" t="s">
        <v>1237</v>
      </c>
      <c r="E83" s="9" t="s">
        <v>1801</v>
      </c>
      <c r="F83" s="9" t="s">
        <v>1412</v>
      </c>
      <c r="G83" s="11" t="s">
        <v>1754</v>
      </c>
      <c r="H83" s="11" t="s">
        <v>1753</v>
      </c>
      <c r="I83" t="s">
        <v>1706</v>
      </c>
      <c r="J83" t="s">
        <v>1858</v>
      </c>
      <c r="K83" t="s">
        <v>1859</v>
      </c>
      <c r="L83" s="2" t="str">
        <f t="shared" si="2"/>
        <v>insert into ccd_cruises (cruise_name, cruise_notes, sci_center_div_id, std_svy_name_id, svy_freq_id, std_svy_name_oth, CRUISE_URL, CRUISE_CONT_EMAIL, svy_type_id, CRUISE_DESC, OBJ_BASED_METRICS) values ('SE-21-03',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4" spans="1:12" x14ac:dyDescent="0.25">
      <c r="A84" s="9" t="s">
        <v>1887</v>
      </c>
      <c r="B84" s="9" t="s">
        <v>33</v>
      </c>
      <c r="C84" s="9" t="s">
        <v>1874</v>
      </c>
      <c r="D84" s="9" t="s">
        <v>1297</v>
      </c>
      <c r="E84" s="9" t="s">
        <v>1801</v>
      </c>
      <c r="F84" s="9" t="s">
        <v>1412</v>
      </c>
      <c r="G84" s="11" t="s">
        <v>1754</v>
      </c>
      <c r="H84" s="11" t="s">
        <v>1753</v>
      </c>
      <c r="I84" t="s">
        <v>1706</v>
      </c>
      <c r="J84" t="s">
        <v>1858</v>
      </c>
      <c r="K84" t="s">
        <v>1859</v>
      </c>
      <c r="L84" s="2" t="str">
        <f t="shared" si="2"/>
        <v>insert into ccd_cruises (cruise_name, cruise_notes, sci_center_div_id, std_svy_name_id, svy_freq_id, std_svy_name_oth, CRUISE_URL, CRUISE_CONT_EMAIL, svy_type_id, CRUISE_DESC, OBJ_BASED_METRICS) values ('SE-21-04',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5" spans="1:12" x14ac:dyDescent="0.25">
      <c r="A85" s="9" t="s">
        <v>1882</v>
      </c>
      <c r="B85" t="s">
        <v>4</v>
      </c>
      <c r="C85" s="9" t="s">
        <v>1874</v>
      </c>
      <c r="D85" s="9" t="s">
        <v>1431</v>
      </c>
      <c r="E85" t="s">
        <v>1853</v>
      </c>
      <c r="F85" t="s">
        <v>1412</v>
      </c>
      <c r="G85" s="11" t="s">
        <v>1754</v>
      </c>
      <c r="H85" s="11" t="s">
        <v>1753</v>
      </c>
      <c r="I85" t="s">
        <v>1706</v>
      </c>
      <c r="J85" t="s">
        <v>1858</v>
      </c>
      <c r="K85" t="s">
        <v>1859</v>
      </c>
      <c r="L85" s="2" t="str">
        <f t="shared" si="2"/>
        <v>insert into ccd_cruises (cruise_name, cruise_notes, sci_center_div_id, std_svy_name_id, svy_freq_id, std_svy_name_oth, CRUISE_URL, CRUISE_CONT_EMAIL, svy_type_id, CRUISE_DESC, OBJ_BASED_METRICS) values ('HI-21-06',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6" spans="1:12" x14ac:dyDescent="0.25">
      <c r="A86" s="9" t="s">
        <v>1888</v>
      </c>
      <c r="B86" t="s">
        <v>4</v>
      </c>
      <c r="C86" s="9" t="s">
        <v>1874</v>
      </c>
      <c r="D86" s="9" t="s">
        <v>1432</v>
      </c>
      <c r="E86" t="s">
        <v>1853</v>
      </c>
      <c r="F86" t="s">
        <v>1416</v>
      </c>
      <c r="G86" s="11" t="s">
        <v>1754</v>
      </c>
      <c r="H86" s="11" t="s">
        <v>1753</v>
      </c>
      <c r="I86" t="s">
        <v>1706</v>
      </c>
      <c r="J86" t="s">
        <v>1858</v>
      </c>
      <c r="K86" t="s">
        <v>1859</v>
      </c>
      <c r="L86" s="2" t="str">
        <f t="shared" si="2"/>
        <v>insert into ccd_cruises (cruise_name, cruise_notes, sci_center_div_id, std_svy_name_id, svy_freq_id, std_svy_name_oth, CRUISE_URL, CRUISE_CONT_EMAIL, svy_type_id, CRUISE_DESC, OBJ_BASED_METRICS) values ('HI-21-07', 'Fabricated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7" spans="1:12" x14ac:dyDescent="0.25">
      <c r="A87" s="9" t="s">
        <v>1885</v>
      </c>
      <c r="B87" t="s">
        <v>4</v>
      </c>
      <c r="C87" s="9" t="s">
        <v>1874</v>
      </c>
      <c r="D87" s="9" t="s">
        <v>1431</v>
      </c>
      <c r="E87" t="s">
        <v>1853</v>
      </c>
      <c r="F87" t="s">
        <v>1412</v>
      </c>
      <c r="G87" s="11" t="s">
        <v>1754</v>
      </c>
      <c r="H87" s="11" t="s">
        <v>1753</v>
      </c>
      <c r="I87" t="s">
        <v>1706</v>
      </c>
      <c r="J87" t="s">
        <v>1858</v>
      </c>
      <c r="K87" t="s">
        <v>1859</v>
      </c>
      <c r="L87" s="2" t="str">
        <f t="shared" si="2"/>
        <v>insert into ccd_cruises (cruise_name, cruise_notes, sci_center_div_id, std_svy_name_id, svy_freq_id, std_svy_name_oth, CRUISE_URL, CRUISE_CONT_EMAIL, svy_type_id, CRUISE_DESC, OBJ_BASED_METRICS) values ('HI-21-08',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8" spans="1:12" x14ac:dyDescent="0.25">
      <c r="A88" s="9" t="s">
        <v>1872</v>
      </c>
      <c r="B88" s="9" t="s">
        <v>33</v>
      </c>
      <c r="C88" s="9" t="s">
        <v>1874</v>
      </c>
      <c r="D88" t="s">
        <v>1206</v>
      </c>
      <c r="E88" t="s">
        <v>1801</v>
      </c>
      <c r="F88" s="9" t="s">
        <v>1416</v>
      </c>
      <c r="G88" s="11" t="s">
        <v>1754</v>
      </c>
      <c r="H88" s="11" t="s">
        <v>1753</v>
      </c>
      <c r="I88" t="s">
        <v>1706</v>
      </c>
      <c r="J88" t="s">
        <v>1858</v>
      </c>
      <c r="K88" t="s">
        <v>1859</v>
      </c>
      <c r="L88" s="2" t="str">
        <f t="shared" ref="L88:L90" si="3">CONCATENATE("insert into ccd_cruises (cruise_name, cruise_notes, sci_center_div_id, std_svy_name_id, svy_freq_id, std_svy_name_oth, CRUISE_URL, CRUISE_CONT_EMAIL, svy_type_id, CRUISE_DESC, OBJ_BASED_METRICS) values ('", A88, "', '", SUBSTITUTE(C88, "'", "''"), "', (select sci_center_div_id from ccd_sci_center_divs where sci_center_div_code = '", SUBSTITUTE(E88, "'", "''"),"'), (select STD_SVY_NAME_ID from ccd_std_svy_names where std_svy_name = '", SUBSTITUTE(D88, "'", "''"), "'), (select SVY_FREQ_ID from ccd_svy_freq where SVY_FREQ_name = '", SUBSTITUTE(F88, "'", "''"), "'), (CASE WHEN (select STD_SVY_NAME_ID from ccd_std_svy_names where std_svy_name = '", SUBSTITUTE(D88, "'", "''"), "') IS NULL THEN '", SUBSTITUTE(D88, "'", "''"), "' ELSE NULL END), '", SUBSTITUTE(G88, "'", "''"), "', '", SUBSTITUTE(H88, "'", "''"), "', (SELECT svy_type_id from ccd_svy_types where svy_type_name = '", SUBSTITUTE(I88, "'", "''"), "'), '", SUBSTITUTE(J88, "'", "''"), "', '", SUBSTITUTE(K88, "'", "''"), "');")</f>
        <v>insert into ccd_cruises (cruise_name, cruise_notes, sci_center_div_id, std_svy_name_id, svy_freq_id, std_svy_name_oth, CRUISE_URL, CRUISE_CONT_EMAIL, svy_type_id, CRUISE_DESC, OBJ_BASED_METRICS) values ('SE-20-04', 'Fabricated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'INTERMITTENT'),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9" spans="1:12" x14ac:dyDescent="0.25">
      <c r="A89" s="9" t="s">
        <v>1873</v>
      </c>
      <c r="B89" s="9" t="s">
        <v>33</v>
      </c>
      <c r="C89" s="9" t="s">
        <v>1874</v>
      </c>
      <c r="D89" t="s">
        <v>1712</v>
      </c>
      <c r="E89" t="s">
        <v>1853</v>
      </c>
      <c r="F89" s="9" t="s">
        <v>1412</v>
      </c>
      <c r="G89" s="11" t="s">
        <v>1754</v>
      </c>
      <c r="H89" s="11" t="s">
        <v>1753</v>
      </c>
      <c r="I89" t="s">
        <v>1706</v>
      </c>
      <c r="J89" t="s">
        <v>1858</v>
      </c>
      <c r="K89" t="s">
        <v>1859</v>
      </c>
      <c r="L89" s="2" t="str">
        <f t="shared" si="3"/>
        <v>insert into ccd_cruises (cruise_name, cruise_notes, sci_center_div_id, std_svy_name_id, svy_freq_id, std_svy_name_oth, CRUISE_URL, CRUISE_CONT_EMAIL, svy_type_id, CRUISE_DESC, OBJ_BASED_METRICS) values ('SE-20-05', 'Fabricated for testing purposes', (select sci_center_div_id from ccd_sci_center_divs where sci_center_div_code = 'ESD'), (select STD_SVY_NAME_ID from ccd_std_svy_names where std_svy_name = 'Lobster Research &amp; Bottomfishing'), (select SVY_FREQ_ID from ccd_svy_freq where SVY_FREQ_name = 'ANNUAL'),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0" spans="1:12" x14ac:dyDescent="0.25">
      <c r="A90" s="9" t="s">
        <v>1876</v>
      </c>
      <c r="B90" t="s">
        <v>4</v>
      </c>
      <c r="C90" s="9" t="s">
        <v>1874</v>
      </c>
      <c r="D90" s="9" t="s">
        <v>1431</v>
      </c>
      <c r="E90" t="s">
        <v>1801</v>
      </c>
      <c r="F90" s="9" t="s">
        <v>1412</v>
      </c>
      <c r="G90" s="11" t="s">
        <v>1754</v>
      </c>
      <c r="H90" s="11" t="s">
        <v>1753</v>
      </c>
      <c r="I90" t="s">
        <v>1706</v>
      </c>
      <c r="J90" t="s">
        <v>1858</v>
      </c>
      <c r="K90" t="s">
        <v>1859</v>
      </c>
      <c r="L90" s="2" t="str">
        <f t="shared" si="3"/>
        <v>insert into ccd_cruises (cruise_name, cruise_notes, sci_center_div_id, std_svy_name_id, svy_freq_id, std_svy_name_oth, CRUISE_URL, CRUISE_CONT_EMAIL, svy_type_id, CRUISE_DESC, OBJ_BASED_METRICS) values ('HI-20-08', 'Fabricated for testing purposes', (select sci_center_div_id from ccd_sci_center_divs where sci_center_div_code = 'PSD'),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1" spans="1:12" x14ac:dyDescent="0.25">
      <c r="A91" s="9" t="s">
        <v>1935</v>
      </c>
      <c r="B91" t="s">
        <v>4</v>
      </c>
      <c r="C91" s="9" t="s">
        <v>1874</v>
      </c>
      <c r="D91" s="9" t="s">
        <v>1432</v>
      </c>
      <c r="E91" t="s">
        <v>1853</v>
      </c>
      <c r="F91" s="9" t="s">
        <v>1412</v>
      </c>
      <c r="G91" s="11" t="s">
        <v>1754</v>
      </c>
      <c r="H91" s="11" t="s">
        <v>1753</v>
      </c>
      <c r="I91" t="s">
        <v>1706</v>
      </c>
      <c r="J91" t="s">
        <v>1858</v>
      </c>
      <c r="K91" t="s">
        <v>1859</v>
      </c>
      <c r="L91" s="2" t="str">
        <f t="shared" ref="L91:L92" si="4">CONCATENATE("insert into ccd_cruises (cruise_name, cruise_notes, sci_center_div_id, std_svy_name_id, svy_freq_id, std_svy_name_oth, CRUISE_URL, CRUISE_CONT_EMAIL, svy_type_id, CRUISE_DESC, OBJ_BASED_METRICS) values ('", A91, "', '", SUBSTITUTE(C91, "'", "''"), "', (select sci_center_div_id from ccd_sci_center_divs where sci_center_div_code = '", SUBSTITUTE(E91, "'", "''"),"'), (select STD_SVY_NAME_ID from ccd_std_svy_names where std_svy_name = '", SUBSTITUTE(D91, "'", "''"), "'), (select SVY_FREQ_ID from ccd_svy_freq where SVY_FREQ_name = '", SUBSTITUTE(F91, "'", "''"), "'), (CASE WHEN (select STD_SVY_NAME_ID from ccd_std_svy_names where std_svy_name = '", SUBSTITUTE(D91, "'", "''"), "') IS NULL THEN '", SUBSTITUTE(D91, "'", "''"), "' ELSE NULL END), '", SUBSTITUTE(G91, "'", "''"), "', '", SUBSTITUTE(H91, "'", "''"), "', (SELECT svy_type_id from ccd_svy_types where svy_type_name = '", SUBSTITUTE(I91, "'", "''"), "'), '", SUBSTITUTE(J91, "'", "''"), "', '", SUBSTITUTE(K91, "'", "''"), "');")</f>
        <v>insert into ccd_cruises (cruise_name, cruise_notes, sci_center_div_id, std_svy_name_id, svy_freq_id, std_svy_name_oth, CRUISE_URL, CRUISE_CONT_EMAIL, svy_type_id, CRUISE_DESC, OBJ_BASED_METRICS) values ('HI-20-09', 'Fabricated for testing purposes', (select sci_center_div_id from ccd_sci_center_divs where sci_center_div_code = 'ESD'), (select STD_SVY_NAME_ID from ccd_std_svy_names where std_svy_name = 'Coral Reef Mapping'), (select SVY_FREQ_ID from ccd_svy_freq where SVY_FREQ_name = 'ANNUAL'),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2" spans="1:12" x14ac:dyDescent="0.25">
      <c r="A92" s="9" t="s">
        <v>1936</v>
      </c>
      <c r="B92" t="s">
        <v>4</v>
      </c>
      <c r="C92" s="9" t="s">
        <v>1874</v>
      </c>
      <c r="D92" s="9" t="s">
        <v>1431</v>
      </c>
      <c r="E92" s="9" t="s">
        <v>1853</v>
      </c>
      <c r="F92" s="9" t="s">
        <v>1412</v>
      </c>
      <c r="G92" s="11" t="s">
        <v>1754</v>
      </c>
      <c r="H92" s="11" t="s">
        <v>1753</v>
      </c>
      <c r="I92" t="s">
        <v>1706</v>
      </c>
      <c r="J92" t="s">
        <v>1858</v>
      </c>
      <c r="K92" t="s">
        <v>1859</v>
      </c>
      <c r="L92" s="2" t="str">
        <f t="shared" si="4"/>
        <v>insert into ccd_cruises (cruise_name, cruise_notes, sci_center_div_id, std_svy_name_id, svy_freq_id, std_svy_name_oth, CRUISE_URL, CRUISE_CONT_EMAIL, svy_type_id, CRUISE_DESC, OBJ_BASED_METRICS) values ('HI-20-10',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3" spans="1:12" x14ac:dyDescent="0.25">
      <c r="A93" s="9" t="s">
        <v>1937</v>
      </c>
      <c r="B93" s="9" t="s">
        <v>33</v>
      </c>
      <c r="C93" s="9" t="s">
        <v>1874</v>
      </c>
      <c r="D93" s="9" t="s">
        <v>1297</v>
      </c>
      <c r="E93" s="9" t="s">
        <v>1801</v>
      </c>
      <c r="F93" s="9" t="s">
        <v>1412</v>
      </c>
      <c r="G93" s="11" t="s">
        <v>1754</v>
      </c>
      <c r="H93" s="11" t="s">
        <v>1753</v>
      </c>
      <c r="I93" t="s">
        <v>1706</v>
      </c>
      <c r="J93" t="s">
        <v>1858</v>
      </c>
      <c r="K93" t="s">
        <v>1859</v>
      </c>
      <c r="L93" s="2" t="str">
        <f t="shared" ref="L93:L96" si="5">CONCATENATE("insert into ccd_cruises (cruise_name, cruise_notes, sci_center_div_id, std_svy_name_id, svy_freq_id, std_svy_name_oth, CRUISE_URL, CRUISE_CONT_EMAIL, svy_type_id, CRUISE_DESC, OBJ_BASED_METRICS) values ('", A93, "', '", SUBSTITUTE(C93, "'", "''"), "', (select sci_center_div_id from ccd_sci_center_divs where sci_center_div_code = '", SUBSTITUTE(E93, "'", "''"),"'), (select STD_SVY_NAME_ID from ccd_std_svy_names where std_svy_name = '", SUBSTITUTE(D93, "'", "''"), "'), (select SVY_FREQ_ID from ccd_svy_freq where SVY_FREQ_name = '", SUBSTITUTE(F93, "'", "''"), "'), (CASE WHEN (select STD_SVY_NAME_ID from ccd_std_svy_names where std_svy_name = '", SUBSTITUTE(D93, "'", "''"), "') IS NULL THEN '", SUBSTITUTE(D93, "'", "''"), "' ELSE NULL END), '", SUBSTITUTE(G93, "'", "''"), "', '", SUBSTITUTE(H93, "'", "''"), "', (SELECT svy_type_id from ccd_svy_types where svy_type_name = '", SUBSTITUTE(I93, "'", "''"), "'), '", SUBSTITUTE(J93, "'", "''"), "', '", SUBSTITUTE(K93, "'", "''"), "');")</f>
        <v>insert into ccd_cruises (cruise_name, cruise_notes, sci_center_div_id, std_svy_name_id, svy_freq_id, std_svy_name_oth, CRUISE_URL, CRUISE_CONT_EMAIL, svy_type_id, CRUISE_DESC, OBJ_BASED_METRICS) values ('SE-21-06',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4" spans="1:12" x14ac:dyDescent="0.25">
      <c r="A94" s="9" t="s">
        <v>1940</v>
      </c>
      <c r="B94" s="9" t="s">
        <v>33</v>
      </c>
      <c r="C94" s="9" t="s">
        <v>1874</v>
      </c>
      <c r="D94" s="9" t="s">
        <v>1237</v>
      </c>
      <c r="E94" s="9" t="s">
        <v>1801</v>
      </c>
      <c r="F94" s="9" t="s">
        <v>1412</v>
      </c>
      <c r="G94" s="11" t="s">
        <v>1754</v>
      </c>
      <c r="H94" s="11" t="s">
        <v>1753</v>
      </c>
      <c r="I94" t="s">
        <v>1706</v>
      </c>
      <c r="J94" t="s">
        <v>1858</v>
      </c>
      <c r="K94" t="s">
        <v>1859</v>
      </c>
      <c r="L94" s="2" t="str">
        <f t="shared" si="5"/>
        <v>insert into ccd_cruises (cruise_name, cruise_notes, sci_center_div_id, std_svy_name_id, svy_freq_id, std_svy_name_oth, CRUISE_URL, CRUISE_CONT_EMAIL, svy_type_id, CRUISE_DESC, OBJ_BASED_METRICS) values ('SE-21-07',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5" spans="1:12" x14ac:dyDescent="0.25">
      <c r="A95" s="9" t="s">
        <v>1944</v>
      </c>
      <c r="B95" s="9" t="s">
        <v>33</v>
      </c>
      <c r="C95" s="9" t="s">
        <v>1874</v>
      </c>
      <c r="D95" s="9" t="s">
        <v>1297</v>
      </c>
      <c r="E95" s="9" t="s">
        <v>1801</v>
      </c>
      <c r="F95" s="9" t="s">
        <v>1412</v>
      </c>
      <c r="G95" s="11" t="s">
        <v>1754</v>
      </c>
      <c r="H95" s="11" t="s">
        <v>1753</v>
      </c>
      <c r="I95" t="s">
        <v>1706</v>
      </c>
      <c r="J95" t="s">
        <v>1858</v>
      </c>
      <c r="K95" t="s">
        <v>1859</v>
      </c>
      <c r="L95" s="2" t="str">
        <f t="shared" si="5"/>
        <v>insert into ccd_cruises (cruise_name, cruise_notes, sci_center_div_id, std_svy_name_id, svy_freq_id, std_svy_name_oth, CRUISE_URL, CRUISE_CONT_EMAIL, svy_type_id, CRUISE_DESC, OBJ_BASED_METRICS) values ('SE-21-08',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6" spans="1:12" x14ac:dyDescent="0.25">
      <c r="A96" s="9" t="s">
        <v>1946</v>
      </c>
      <c r="B96" s="9" t="s">
        <v>33</v>
      </c>
      <c r="C96" s="9" t="s">
        <v>1874</v>
      </c>
      <c r="D96" s="9" t="s">
        <v>1431</v>
      </c>
      <c r="E96" s="9" t="s">
        <v>1853</v>
      </c>
      <c r="F96" s="9" t="s">
        <v>1412</v>
      </c>
      <c r="G96" s="11" t="s">
        <v>1754</v>
      </c>
      <c r="H96" s="11" t="s">
        <v>1753</v>
      </c>
      <c r="I96" t="s">
        <v>1706</v>
      </c>
      <c r="J96" t="s">
        <v>1858</v>
      </c>
      <c r="K96" t="s">
        <v>1859</v>
      </c>
      <c r="L96" s="2" t="str">
        <f t="shared" si="5"/>
        <v>insert into ccd_cruises (cruise_name, cruise_notes, sci_center_div_id, std_svy_name_id, svy_freq_id, std_svy_name_oth, CRUISE_URL, CRUISE_CONT_EMAIL, svy_type_id, CRUISE_DESC, OBJ_BASED_METRICS) values ('SE-21-09',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7" spans="1:12" x14ac:dyDescent="0.25">
      <c r="A97" s="9" t="s">
        <v>1962</v>
      </c>
      <c r="B97" t="s">
        <v>4</v>
      </c>
      <c r="C97" s="9" t="s">
        <v>1874</v>
      </c>
      <c r="D97" s="9" t="s">
        <v>1297</v>
      </c>
      <c r="E97" s="9" t="s">
        <v>1801</v>
      </c>
      <c r="F97" s="9" t="s">
        <v>1416</v>
      </c>
      <c r="G97" s="11" t="s">
        <v>1754</v>
      </c>
      <c r="H97" s="11" t="s">
        <v>1753</v>
      </c>
      <c r="I97" t="s">
        <v>1706</v>
      </c>
      <c r="J97" t="s">
        <v>1858</v>
      </c>
      <c r="K97" t="s">
        <v>1859</v>
      </c>
      <c r="L97" s="2" t="str">
        <f t="shared" ref="L97:L100" si="6">CONCATENATE("insert into ccd_cruises (cruise_name, cruise_notes, sci_center_div_id, std_svy_name_id, svy_freq_id, std_svy_name_oth, CRUISE_URL, CRUISE_CONT_EMAIL, svy_type_id, CRUISE_DESC, OBJ_BASED_METRICS) values ('", A97, "', '", SUBSTITUTE(C97, "'", "''"), "', (select sci_center_div_id from ccd_sci_center_divs where sci_center_div_code = '", SUBSTITUTE(E97, "'", "''"),"'), (select STD_SVY_NAME_ID from ccd_std_svy_names where std_svy_name = '", SUBSTITUTE(D97, "'", "''"), "'), (select SVY_FREQ_ID from ccd_svy_freq where SVY_FREQ_name = '", SUBSTITUTE(F97, "'", "''"), "'), (CASE WHEN (select STD_SVY_NAME_ID from ccd_std_svy_names where std_svy_name = '", SUBSTITUTE(D97, "'", "''"), "') IS NULL THEN '", SUBSTITUTE(D97, "'", "''"), "' ELSE NULL END), '", SUBSTITUTE(G97, "'", "''"), "', '", SUBSTITUTE(H97, "'", "''"), "', (SELECT svy_type_id from ccd_svy_types where svy_type_name = '", SUBSTITUTE(I97, "'", "''"), "'), '", SUBSTITUTE(J97, "'", "''"), "', '", SUBSTITUTE(K97, "'", "''"), "');")</f>
        <v>insert into ccd_cruises (cruise_name, cruise_notes, sci_center_div_id, std_svy_name_id, svy_freq_id, std_svy_name_oth, CRUISE_URL, CRUISE_CONT_EMAIL, svy_type_id, CRUISE_DESC, OBJ_BASED_METRICS) values ('HI-19-01',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8" spans="1:12" x14ac:dyDescent="0.25">
      <c r="A98" s="9" t="s">
        <v>1976</v>
      </c>
      <c r="B98" t="s">
        <v>4</v>
      </c>
      <c r="C98" s="9" t="s">
        <v>1874</v>
      </c>
      <c r="D98" s="9" t="s">
        <v>1237</v>
      </c>
      <c r="E98" s="9" t="s">
        <v>1801</v>
      </c>
      <c r="F98" s="9" t="s">
        <v>1412</v>
      </c>
      <c r="G98" s="11" t="s">
        <v>1754</v>
      </c>
      <c r="H98" s="11" t="s">
        <v>1753</v>
      </c>
      <c r="I98" t="s">
        <v>1706</v>
      </c>
      <c r="J98" t="s">
        <v>1858</v>
      </c>
      <c r="K98" t="s">
        <v>1859</v>
      </c>
      <c r="L98" s="2" t="str">
        <f t="shared" si="6"/>
        <v>insert into ccd_cruises (cruise_name, cruise_notes, sci_center_div_id, std_svy_name_id, svy_freq_id, std_svy_name_oth, CRUISE_URL, CRUISE_CONT_EMAIL, svy_type_id, CRUISE_DESC, OBJ_BASED_METRICS) values ('HI-19-02',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9" spans="1:12" x14ac:dyDescent="0.25">
      <c r="A99" s="9" t="s">
        <v>1990</v>
      </c>
      <c r="B99" s="9" t="s">
        <v>33</v>
      </c>
      <c r="C99" s="9" t="s">
        <v>1874</v>
      </c>
      <c r="D99" s="9" t="s">
        <v>1297</v>
      </c>
      <c r="E99" s="9" t="s">
        <v>1801</v>
      </c>
      <c r="F99" s="9" t="s">
        <v>1412</v>
      </c>
      <c r="G99" s="11" t="s">
        <v>1754</v>
      </c>
      <c r="H99" s="11" t="s">
        <v>1753</v>
      </c>
      <c r="I99" t="s">
        <v>1706</v>
      </c>
      <c r="J99" t="s">
        <v>1858</v>
      </c>
      <c r="K99" t="s">
        <v>1859</v>
      </c>
      <c r="L99" s="2" t="str">
        <f t="shared" si="6"/>
        <v>insert into ccd_cruises (cruise_name, cruise_notes, sci_center_div_id, std_svy_name_id, svy_freq_id, std_svy_name_oth, CRUISE_URL, CRUISE_CONT_EMAIL, svy_type_id, CRUISE_DESC, OBJ_BASED_METRICS) values ('SE-19-04',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0" spans="1:12" x14ac:dyDescent="0.25">
      <c r="A100" s="9" t="s">
        <v>1991</v>
      </c>
      <c r="B100" s="9" t="s">
        <v>33</v>
      </c>
      <c r="C100" s="9" t="s">
        <v>1874</v>
      </c>
      <c r="D100" s="9" t="s">
        <v>1431</v>
      </c>
      <c r="E100" s="9" t="s">
        <v>1853</v>
      </c>
      <c r="F100" s="9" t="s">
        <v>1412</v>
      </c>
      <c r="G100" s="11" t="s">
        <v>1754</v>
      </c>
      <c r="H100" s="11" t="s">
        <v>1753</v>
      </c>
      <c r="I100" t="s">
        <v>1706</v>
      </c>
      <c r="J100" t="s">
        <v>1858</v>
      </c>
      <c r="K100" t="s">
        <v>1859</v>
      </c>
      <c r="L100" s="2" t="str">
        <f t="shared" si="6"/>
        <v>insert into ccd_cruises (cruise_name, cruise_notes, sci_center_div_id, std_svy_name_id, svy_freq_id, std_svy_name_oth, CRUISE_URL, CRUISE_CONT_EMAIL, svy_type_id, CRUISE_DESC, OBJ_BASED_METRICS) values ('SE-19-05',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1" spans="1:12" x14ac:dyDescent="0.25">
      <c r="A101" s="9" t="s">
        <v>2004</v>
      </c>
      <c r="B101" s="9" t="s">
        <v>33</v>
      </c>
      <c r="C101" s="9" t="s">
        <v>1874</v>
      </c>
      <c r="D101" s="9" t="s">
        <v>1297</v>
      </c>
      <c r="E101" s="9" t="s">
        <v>1801</v>
      </c>
      <c r="F101" s="9" t="s">
        <v>1412</v>
      </c>
      <c r="G101" s="11" t="s">
        <v>1754</v>
      </c>
      <c r="H101" s="11" t="s">
        <v>1753</v>
      </c>
      <c r="I101" t="s">
        <v>1706</v>
      </c>
      <c r="J101" t="s">
        <v>1858</v>
      </c>
      <c r="K101" t="s">
        <v>1859</v>
      </c>
      <c r="L101" s="2" t="str">
        <f t="shared" ref="L101:L102" si="7">CONCATENATE("insert into ccd_cruises (cruise_name, cruise_notes, sci_center_div_id, std_svy_name_id, svy_freq_id, std_svy_name_oth, CRUISE_URL, CRUISE_CONT_EMAIL, svy_type_id, CRUISE_DESC, OBJ_BASED_METRICS) values ('", A101, "', '", SUBSTITUTE(C101, "'", "''"), "', (select sci_center_div_id from ccd_sci_center_divs where sci_center_div_code = '", SUBSTITUTE(E101, "'", "''"),"'), (select STD_SVY_NAME_ID from ccd_std_svy_names where std_svy_name = '", SUBSTITUTE(D101, "'", "''"), "'), (select SVY_FREQ_ID from ccd_svy_freq where SVY_FREQ_name = '", SUBSTITUTE(F101, "'", "''"), "'), (CASE WHEN (select STD_SVY_NAME_ID from ccd_std_svy_names where std_svy_name = '", SUBSTITUTE(D101, "'", "''"), "') IS NULL THEN '", SUBSTITUTE(D101, "'", "''"), "' ELSE NULL END), '", SUBSTITUTE(G101, "'", "''"), "', '", SUBSTITUTE(H101, "'", "''"), "', (SELECT svy_type_id from ccd_svy_types where svy_type_name = '", SUBSTITUTE(I101, "'", "''"), "'), '", SUBSTITUTE(J101, "'", "''"), "', '", SUBSTITUTE(K101, "'", "''"), "');")</f>
        <v>insert into ccd_cruises (cruise_name, cruise_notes, sci_center_div_id, std_svy_name_id, svy_freq_id, std_svy_name_oth, CRUISE_URL, CRUISE_CONT_EMAIL, svy_type_id, CRUISE_DESC, OBJ_BASED_METRICS) values ('SE-22-01',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2" spans="1:12" x14ac:dyDescent="0.25">
      <c r="A102" s="9" t="s">
        <v>1995</v>
      </c>
      <c r="B102" s="9" t="s">
        <v>33</v>
      </c>
      <c r="C102" s="9" t="s">
        <v>1874</v>
      </c>
      <c r="D102" s="9" t="s">
        <v>1431</v>
      </c>
      <c r="E102" s="9" t="s">
        <v>1853</v>
      </c>
      <c r="F102" s="9" t="s">
        <v>1412</v>
      </c>
      <c r="G102" s="11" t="s">
        <v>1754</v>
      </c>
      <c r="H102" s="11" t="s">
        <v>1753</v>
      </c>
      <c r="I102" t="s">
        <v>1706</v>
      </c>
      <c r="J102" t="s">
        <v>1858</v>
      </c>
      <c r="K102" t="s">
        <v>1859</v>
      </c>
      <c r="L102" s="2" t="str">
        <f t="shared" si="7"/>
        <v>insert into ccd_cruises (cruise_name, cruise_notes, sci_center_div_id, std_svy_name_id, svy_freq_id, std_svy_name_oth, CRUISE_URL, CRUISE_CONT_EMAIL, svy_type_id, CRUISE_DESC, OBJ_BASED_METRICS) values ('SE-22-02',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6" spans="1:12" x14ac:dyDescent="0.25">
      <c r="A106" s="1" t="s">
        <v>2143</v>
      </c>
    </row>
    <row r="107" spans="1:12" x14ac:dyDescent="0.25">
      <c r="A107" t="s">
        <v>139</v>
      </c>
      <c r="C107" t="s">
        <v>1714</v>
      </c>
      <c r="D107" t="s">
        <v>1198</v>
      </c>
      <c r="E107" t="s">
        <v>1852</v>
      </c>
      <c r="F107" t="s">
        <v>1419</v>
      </c>
      <c r="G107" t="s">
        <v>1754</v>
      </c>
      <c r="H107" t="s">
        <v>1753</v>
      </c>
      <c r="I107" t="s">
        <v>1706</v>
      </c>
      <c r="J107" t="s">
        <v>1858</v>
      </c>
      <c r="K107" t="s">
        <v>1859</v>
      </c>
      <c r="L107" s="2" t="str">
        <f t="shared" ref="L107:L115" si="8">CONCATENATE("insert into ccd_cruises (cruise_name, cruise_notes, sci_center_div_id, std_svy_name_id, svy_freq_id, std_svy_name_oth, CRUISE_URL, CRUISE_CONT_EMAIL, svy_type_id, CRUISE_DESC, OBJ_BASED_METRICS) values ('", A107, "', '", SUBSTITUTE(C107, "'", "''"), "', (select sci_center_div_id from ccd_sci_center_divs where sci_center_div_code = '", SUBSTITUTE(E107, "'", "''"),"'), (select STD_SVY_NAME_ID from ccd_std_svy_names where std_svy_name = '", SUBSTITUTE(D107, "'", "''"), "'), (select SVY_FREQ_ID from ccd_svy_freq where SVY_FREQ_name = '", SUBSTITUTE(F107, "'", "''"), "'), (CASE WHEN (select STD_SVY_NAME_ID from ccd_std_svy_names where std_svy_name = '", SUBSTITUTE(D107, "'", "''"), "') IS NULL THEN '", SUBSTITUTE(D107, "'", "''"), "' ELSE NULL END), '", SUBSTITUTE(G107, "'", "''"), "', '", SUBSTITUTE(H107, "'", "''"), "', (SELECT svy_type_id from ccd_svy_types where svy_type_name = '", SUBSTITUTE(I107, "'", "''"), "'), '", SUBSTITUTE(J107, "'", "''"), "', '", SUBSTITUTE(K107, "'", "''"), "');")</f>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8" spans="1:12" x14ac:dyDescent="0.25">
      <c r="A108" t="s">
        <v>36</v>
      </c>
      <c r="C108" t="s">
        <v>1714</v>
      </c>
      <c r="D108" t="s">
        <v>1206</v>
      </c>
      <c r="E108" t="s">
        <v>1801</v>
      </c>
      <c r="F108" t="s">
        <v>1419</v>
      </c>
      <c r="G108" t="s">
        <v>1754</v>
      </c>
      <c r="H108" t="s">
        <v>1753</v>
      </c>
      <c r="I108" t="s">
        <v>1706</v>
      </c>
      <c r="J108" t="s">
        <v>1858</v>
      </c>
      <c r="K108" t="s">
        <v>1859</v>
      </c>
      <c r="L108" s="2" t="str">
        <f t="shared" si="8"/>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9" spans="1:12" x14ac:dyDescent="0.25">
      <c r="A109" t="s">
        <v>38</v>
      </c>
      <c r="C109" t="s">
        <v>1714</v>
      </c>
      <c r="D109" t="s">
        <v>1206</v>
      </c>
      <c r="E109" t="s">
        <v>1801</v>
      </c>
      <c r="F109" t="s">
        <v>1419</v>
      </c>
      <c r="G109" t="s">
        <v>1754</v>
      </c>
      <c r="H109" t="s">
        <v>1753</v>
      </c>
      <c r="I109" t="s">
        <v>1706</v>
      </c>
      <c r="J109" t="s">
        <v>1858</v>
      </c>
      <c r="K109" t="s">
        <v>1859</v>
      </c>
      <c r="L109" s="2" t="str">
        <f t="shared" si="8"/>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0" spans="1:12" x14ac:dyDescent="0.25">
      <c r="A110" t="s">
        <v>88</v>
      </c>
      <c r="C110" t="s">
        <v>1713</v>
      </c>
      <c r="D110" t="s">
        <v>1260</v>
      </c>
      <c r="E110" t="s">
        <v>1801</v>
      </c>
      <c r="G110" t="s">
        <v>1754</v>
      </c>
      <c r="H110" t="s">
        <v>1753</v>
      </c>
      <c r="I110" t="s">
        <v>1706</v>
      </c>
      <c r="J110" t="s">
        <v>1858</v>
      </c>
      <c r="K110" t="s">
        <v>1859</v>
      </c>
      <c r="L110" s="2" t="str">
        <f t="shared" si="8"/>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1" spans="1:12" x14ac:dyDescent="0.25">
      <c r="A111" t="s">
        <v>104</v>
      </c>
      <c r="C111" t="s">
        <v>1713</v>
      </c>
      <c r="D111" t="s">
        <v>1260</v>
      </c>
      <c r="E111" t="s">
        <v>1801</v>
      </c>
      <c r="G111" t="s">
        <v>1754</v>
      </c>
      <c r="H111" t="s">
        <v>1753</v>
      </c>
      <c r="I111" t="s">
        <v>1706</v>
      </c>
      <c r="J111" t="s">
        <v>1858</v>
      </c>
      <c r="K111" t="s">
        <v>1859</v>
      </c>
      <c r="L111" s="2" t="str">
        <f t="shared" si="8"/>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2" spans="1:12" x14ac:dyDescent="0.25">
      <c r="A112" t="s">
        <v>333</v>
      </c>
      <c r="C112" t="s">
        <v>1714</v>
      </c>
      <c r="D112" t="s">
        <v>1297</v>
      </c>
      <c r="E112" t="s">
        <v>1801</v>
      </c>
      <c r="F112" t="s">
        <v>1416</v>
      </c>
      <c r="G112" t="s">
        <v>1754</v>
      </c>
      <c r="H112" t="s">
        <v>1753</v>
      </c>
      <c r="I112" t="s">
        <v>1706</v>
      </c>
      <c r="J112" t="s">
        <v>1858</v>
      </c>
      <c r="K112" t="s">
        <v>1859</v>
      </c>
      <c r="L112" s="2" t="str">
        <f t="shared" si="8"/>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3" spans="1:12" x14ac:dyDescent="0.25">
      <c r="A113" t="s">
        <v>3</v>
      </c>
      <c r="C113" t="s">
        <v>1714</v>
      </c>
      <c r="E113" t="s">
        <v>1853</v>
      </c>
      <c r="F113" t="s">
        <v>1412</v>
      </c>
      <c r="G113" t="s">
        <v>1754</v>
      </c>
      <c r="H113" t="s">
        <v>1753</v>
      </c>
      <c r="I113" t="s">
        <v>1706</v>
      </c>
      <c r="J113" t="s">
        <v>1858</v>
      </c>
      <c r="K113" t="s">
        <v>1859</v>
      </c>
      <c r="L113" s="2" t="str">
        <f t="shared" si="8"/>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 (select SVY_FREQ_ID from ccd_svy_freq where SVY_FREQ_name = 'ANNUAL'), (CASE WHEN (select STD_SVY_NAME_ID from ccd_std_svy_names where std_svy_name = '') IS NULL THEN ''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4" spans="1:12" x14ac:dyDescent="0.25">
      <c r="A114" t="s">
        <v>1863</v>
      </c>
      <c r="C114" t="s">
        <v>1714</v>
      </c>
      <c r="E114" t="s">
        <v>1853</v>
      </c>
      <c r="F114" t="s">
        <v>1412</v>
      </c>
      <c r="G114" t="s">
        <v>1754</v>
      </c>
      <c r="H114" t="s">
        <v>1753</v>
      </c>
      <c r="I114" t="s">
        <v>1706</v>
      </c>
      <c r="J114" t="s">
        <v>1858</v>
      </c>
      <c r="K114" t="s">
        <v>1859</v>
      </c>
      <c r="L114" s="2" t="str">
        <f t="shared" si="8"/>
        <v>insert into ccd_cruises (cruise_name, cruise_notes, sci_center_div_id, std_svy_name_id, svy_freq_id, std_svy_name_oth, CRUISE_URL, CRUISE_CONT_EMAIL, svy_type_id, CRUISE_DESC, OBJ_BASED_METRICS) values ('HA1007 (copy)', 'Retrieved this information manually from FINSS on 1/16/20 for testing purposes', (select sci_center_div_id from ccd_sci_center_divs where sci_center_div_code = 'ESD'), (select STD_SVY_NAME_ID from ccd_std_svy_names where std_svy_name = ''), (select SVY_FREQ_ID from ccd_svy_freq where SVY_FREQ_name = 'ANNUAL'), (CASE WHEN (select STD_SVY_NAME_ID from ccd_std_svy_names where std_svy_name = '') IS NULL THEN ''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5" spans="1:12" x14ac:dyDescent="0.25">
      <c r="A115" t="s">
        <v>68</v>
      </c>
      <c r="C115" t="s">
        <v>1714</v>
      </c>
      <c r="D115" t="s">
        <v>1450</v>
      </c>
      <c r="E115" t="s">
        <v>1853</v>
      </c>
      <c r="F115" t="s">
        <v>1416</v>
      </c>
      <c r="G115" t="s">
        <v>1754</v>
      </c>
      <c r="H115" t="s">
        <v>1753</v>
      </c>
      <c r="I115" t="s">
        <v>1706</v>
      </c>
      <c r="J115" t="s">
        <v>1858</v>
      </c>
      <c r="K115" t="s">
        <v>1859</v>
      </c>
      <c r="L115" s="2" t="str">
        <f t="shared" si="8"/>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 ref="H82:H83" r:id="rId7" display="test@test.com"/>
    <hyperlink ref="G82:G83" r:id="rId8" display="http://www.noaa.gov/testURL"/>
    <hyperlink ref="H84" r:id="rId9"/>
    <hyperlink ref="G84" r:id="rId10"/>
    <hyperlink ref="H85:H87" r:id="rId11" display="test@test.com"/>
    <hyperlink ref="G85:G87" r:id="rId12" display="http://www.noaa.gov/testURL"/>
    <hyperlink ref="H88" r:id="rId13"/>
    <hyperlink ref="H89" r:id="rId14"/>
    <hyperlink ref="H90" r:id="rId15"/>
    <hyperlink ref="G88" r:id="rId16"/>
    <hyperlink ref="G89" r:id="rId17"/>
    <hyperlink ref="G90" r:id="rId18"/>
    <hyperlink ref="H91" r:id="rId19"/>
    <hyperlink ref="H92" r:id="rId20"/>
    <hyperlink ref="G91" r:id="rId21"/>
    <hyperlink ref="G92" r:id="rId22"/>
    <hyperlink ref="H93" r:id="rId23"/>
    <hyperlink ref="H94" r:id="rId24"/>
    <hyperlink ref="H95" r:id="rId25"/>
    <hyperlink ref="H96" r:id="rId26"/>
    <hyperlink ref="G93" r:id="rId27"/>
    <hyperlink ref="G94" r:id="rId28"/>
    <hyperlink ref="G95" r:id="rId29"/>
    <hyperlink ref="G96" r:id="rId30"/>
    <hyperlink ref="H97" r:id="rId31"/>
    <hyperlink ref="H98" r:id="rId32"/>
    <hyperlink ref="G97" r:id="rId33"/>
    <hyperlink ref="G98" r:id="rId34"/>
    <hyperlink ref="H99" r:id="rId35"/>
    <hyperlink ref="H100" r:id="rId36"/>
    <hyperlink ref="G99" r:id="rId37"/>
    <hyperlink ref="G100" r:id="rId38"/>
    <hyperlink ref="H101" r:id="rId39"/>
    <hyperlink ref="H102" r:id="rId40"/>
    <hyperlink ref="G101" r:id="rId41"/>
    <hyperlink ref="G102" r:id="rId42"/>
    <hyperlink ref="G52" r:id="rId43"/>
    <hyperlink ref="H52" r:id="rId44"/>
  </hyperlinks>
  <pageMargins left="0.7" right="0.7" top="0.75" bottom="0.75" header="0.3" footer="0.3"/>
  <pageSetup orientation="portrait" horizontalDpi="1200" verticalDpi="1200" r:id="rId4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422</v>
      </c>
      <c r="B1" t="s">
        <v>423</v>
      </c>
      <c r="C1" t="s">
        <v>1705</v>
      </c>
    </row>
    <row r="2" spans="1:3" x14ac:dyDescent="0.25">
      <c r="A2" t="s">
        <v>1706</v>
      </c>
      <c r="B2" t="s">
        <v>1706</v>
      </c>
      <c r="C2" t="str">
        <f>CONCATENATE("INSERT INTO CCD_SVY_TYPES (SVY_TYPE_NAME) VALUES ('", SUBSTITUTE(B2, "'", "''"), "');")</f>
        <v>INSERT INTO CCD_SVY_TYPES (SVY_TYPE_NAME) VALUES ('NMFS Survey');</v>
      </c>
    </row>
    <row r="3" spans="1:3" x14ac:dyDescent="0.25">
      <c r="A3" t="s">
        <v>1707</v>
      </c>
      <c r="B3" t="s">
        <v>1707</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5" x14ac:dyDescent="0.25"/>
  <cols>
    <col min="2" max="2" width="24.42578125" bestFit="1" customWidth="1"/>
    <col min="3" max="3" width="24.42578125" customWidth="1"/>
    <col min="4" max="4" width="19.42578125" bestFit="1" customWidth="1"/>
  </cols>
  <sheetData>
    <row r="1" spans="1:21" x14ac:dyDescent="0.25">
      <c r="A1" t="s">
        <v>422</v>
      </c>
      <c r="B1" t="s">
        <v>423</v>
      </c>
      <c r="C1" t="s">
        <v>1023</v>
      </c>
      <c r="D1" t="s">
        <v>1843</v>
      </c>
      <c r="E1" t="s">
        <v>1705</v>
      </c>
      <c r="F1" t="s">
        <v>1847</v>
      </c>
      <c r="G1" t="s">
        <v>1848</v>
      </c>
      <c r="S1" t="s">
        <v>422</v>
      </c>
      <c r="T1" t="s">
        <v>1845</v>
      </c>
      <c r="U1" t="s">
        <v>1846</v>
      </c>
    </row>
    <row r="2" spans="1:21" x14ac:dyDescent="0.25">
      <c r="A2">
        <v>2137</v>
      </c>
      <c r="B2" t="s">
        <v>1459</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25">
      <c r="A3">
        <v>2001</v>
      </c>
      <c r="B3" t="s">
        <v>1460</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25">
      <c r="A4">
        <v>2110</v>
      </c>
      <c r="B4" t="s">
        <v>1461</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332</v>
      </c>
      <c r="U4">
        <v>2186</v>
      </c>
    </row>
    <row r="5" spans="1:21" x14ac:dyDescent="0.25">
      <c r="A5">
        <v>2081</v>
      </c>
      <c r="B5" t="s">
        <v>1462</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25">
      <c r="A6">
        <v>2200</v>
      </c>
      <c r="B6" t="s">
        <v>1463</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25">
      <c r="A7">
        <v>2002</v>
      </c>
      <c r="B7" t="s">
        <v>1464</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25">
      <c r="A8">
        <v>2035</v>
      </c>
      <c r="B8" t="s">
        <v>1465</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25">
      <c r="A9">
        <v>2285</v>
      </c>
      <c r="B9" t="s">
        <v>1466</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25">
      <c r="A10">
        <v>2036</v>
      </c>
      <c r="B10" t="s">
        <v>1467</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25">
      <c r="A11">
        <v>2037</v>
      </c>
      <c r="B11" t="s">
        <v>1468</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25">
      <c r="A12">
        <v>2038</v>
      </c>
      <c r="B12" t="s">
        <v>1469</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25">
      <c r="A13">
        <v>2039</v>
      </c>
      <c r="B13" t="s">
        <v>1470</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25">
      <c r="A14">
        <v>2040</v>
      </c>
      <c r="B14" t="s">
        <v>1471</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25">
      <c r="A15">
        <v>2041</v>
      </c>
      <c r="B15" t="s">
        <v>1472</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25">
      <c r="A16">
        <v>2172</v>
      </c>
      <c r="B16" t="s">
        <v>1473</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25">
      <c r="A17">
        <v>2042</v>
      </c>
      <c r="B17" t="s">
        <v>1474</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25">
      <c r="A18">
        <v>2201</v>
      </c>
      <c r="B18" t="s">
        <v>1475</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25">
      <c r="A19">
        <v>2043</v>
      </c>
      <c r="B19" t="s">
        <v>1476</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25">
      <c r="A20">
        <v>2138</v>
      </c>
      <c r="B20" t="s">
        <v>1477</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25">
      <c r="A21">
        <v>2044</v>
      </c>
      <c r="B21" t="s">
        <v>1478</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25">
      <c r="A22">
        <v>2281</v>
      </c>
      <c r="B22" t="s">
        <v>1479</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25">
      <c r="A23">
        <v>2202</v>
      </c>
      <c r="B23" t="s">
        <v>1480</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25">
      <c r="A24">
        <v>2280</v>
      </c>
      <c r="B24" t="s">
        <v>1481</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25">
      <c r="A25">
        <v>2045</v>
      </c>
      <c r="B25" t="s">
        <v>1482</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25">
      <c r="A26">
        <v>2003</v>
      </c>
      <c r="B26" t="s">
        <v>1483</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25">
      <c r="A27">
        <v>2046</v>
      </c>
      <c r="B27" t="s">
        <v>1484</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25">
      <c r="A28">
        <v>2047</v>
      </c>
      <c r="B28" t="s">
        <v>1485</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25">
      <c r="A29">
        <v>2048</v>
      </c>
      <c r="B29" t="s">
        <v>1486</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25">
      <c r="A30">
        <v>2187</v>
      </c>
      <c r="B30" t="s">
        <v>1487</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25">
      <c r="A31">
        <v>2049</v>
      </c>
      <c r="B31" t="s">
        <v>1488</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25">
      <c r="A32">
        <v>2203</v>
      </c>
      <c r="B32" t="s">
        <v>1489</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25">
      <c r="A33">
        <v>2204</v>
      </c>
      <c r="B33" t="s">
        <v>1490</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25">
      <c r="A34">
        <v>2205</v>
      </c>
      <c r="B34" t="s">
        <v>1491</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25">
      <c r="A35">
        <v>2206</v>
      </c>
      <c r="B35" t="s">
        <v>1492</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25">
      <c r="A36">
        <v>2207</v>
      </c>
      <c r="B36" t="s">
        <v>1493</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25">
      <c r="A37">
        <v>2096</v>
      </c>
      <c r="B37" t="s">
        <v>1494</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25">
      <c r="A38">
        <v>2111</v>
      </c>
      <c r="B38" t="s">
        <v>1495</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25">
      <c r="A39">
        <v>2139</v>
      </c>
      <c r="B39" t="s">
        <v>1496</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25">
      <c r="A40">
        <v>2140</v>
      </c>
      <c r="B40" t="s">
        <v>1497</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25">
      <c r="A41">
        <v>2173</v>
      </c>
      <c r="B41" t="s">
        <v>1498</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25">
      <c r="A42">
        <v>2050</v>
      </c>
      <c r="B42" t="s">
        <v>1499</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25">
      <c r="A43">
        <v>2051</v>
      </c>
      <c r="B43" t="s">
        <v>1500</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25">
      <c r="A44">
        <v>2141</v>
      </c>
      <c r="B44" t="s">
        <v>1501</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25">
      <c r="A45">
        <v>2004</v>
      </c>
      <c r="B45" t="s">
        <v>1502</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25">
      <c r="A46">
        <v>2153</v>
      </c>
      <c r="B46" t="s">
        <v>1503</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25">
      <c r="A47">
        <v>2112</v>
      </c>
      <c r="B47" t="s">
        <v>1504</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25">
      <c r="A48">
        <v>2005</v>
      </c>
      <c r="B48" t="s">
        <v>1505</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25">
      <c r="A49">
        <v>2052</v>
      </c>
      <c r="B49" t="s">
        <v>1506</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25">
      <c r="A50">
        <v>2053</v>
      </c>
      <c r="B50" t="s">
        <v>1507</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25">
      <c r="A51">
        <v>2154</v>
      </c>
      <c r="B51" t="s">
        <v>1508</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25">
      <c r="A52">
        <v>2054</v>
      </c>
      <c r="B52" t="s">
        <v>1509</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25">
      <c r="A53">
        <v>2055</v>
      </c>
      <c r="B53" t="s">
        <v>1510</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25">
      <c r="A54">
        <v>2208</v>
      </c>
      <c r="B54" t="s">
        <v>1511</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25">
      <c r="A55">
        <v>2006</v>
      </c>
      <c r="B55" t="s">
        <v>1512</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25">
      <c r="A56">
        <v>2155</v>
      </c>
      <c r="B56" t="s">
        <v>1513</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25">
      <c r="A57">
        <v>2007</v>
      </c>
      <c r="B57" t="s">
        <v>1514</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25">
      <c r="A58">
        <v>2142</v>
      </c>
      <c r="B58" t="s">
        <v>1515</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25">
      <c r="A59">
        <v>2156</v>
      </c>
      <c r="B59" t="s">
        <v>1516</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25">
      <c r="A60">
        <v>2056</v>
      </c>
      <c r="B60" t="s">
        <v>1517</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25">
      <c r="A61">
        <v>2008</v>
      </c>
      <c r="B61" t="s">
        <v>1518</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25">
      <c r="A62">
        <v>2009</v>
      </c>
      <c r="B62" t="s">
        <v>1519</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25">
      <c r="A63">
        <v>2010</v>
      </c>
      <c r="B63" t="s">
        <v>1520</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25">
      <c r="A64">
        <v>2011</v>
      </c>
      <c r="B64" t="s">
        <v>1521</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25">
      <c r="A65">
        <v>2174</v>
      </c>
      <c r="B65" t="s">
        <v>1522</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25">
      <c r="A66">
        <v>2143</v>
      </c>
      <c r="B66" t="s">
        <v>1523</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25">
      <c r="A67">
        <v>2209</v>
      </c>
      <c r="B67" t="s">
        <v>1524</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25">
      <c r="A68">
        <v>2175</v>
      </c>
      <c r="B68" t="s">
        <v>1525</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25">
      <c r="A69">
        <v>2157</v>
      </c>
      <c r="B69" t="s">
        <v>1526</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25">
      <c r="A70">
        <v>2113</v>
      </c>
      <c r="B70" t="s">
        <v>1527</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25">
      <c r="A71">
        <v>2012</v>
      </c>
      <c r="B71" t="s">
        <v>1528</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25">
      <c r="A72">
        <v>2082</v>
      </c>
      <c r="B72" t="s">
        <v>1529</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25">
      <c r="A73">
        <v>2083</v>
      </c>
      <c r="B73" t="s">
        <v>1530</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25">
      <c r="A74">
        <v>2013</v>
      </c>
      <c r="B74" t="s">
        <v>1531</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25">
      <c r="A75">
        <v>2084</v>
      </c>
      <c r="B75" t="s">
        <v>1532</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25">
      <c r="A76">
        <v>2085</v>
      </c>
      <c r="B76" t="s">
        <v>1533</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25">
      <c r="A77">
        <v>2097</v>
      </c>
      <c r="B77" t="s">
        <v>1534</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25">
      <c r="A78">
        <v>2032</v>
      </c>
      <c r="B78" t="s">
        <v>1535</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25">
      <c r="A79">
        <v>2114</v>
      </c>
      <c r="B79" t="s">
        <v>1536</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25">
      <c r="A80">
        <v>2033</v>
      </c>
      <c r="B80" t="s">
        <v>1537</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25">
      <c r="A81">
        <v>2144</v>
      </c>
      <c r="B81" t="s">
        <v>1538</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25">
      <c r="A82">
        <v>2098</v>
      </c>
      <c r="B82" t="s">
        <v>1539</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25">
      <c r="A83">
        <v>2210</v>
      </c>
      <c r="B83" t="s">
        <v>1540</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25">
      <c r="A84">
        <v>2057</v>
      </c>
      <c r="B84" t="s">
        <v>1541</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25">
      <c r="A85">
        <v>2176</v>
      </c>
      <c r="B85" t="s">
        <v>1542</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25">
      <c r="A86">
        <v>2282</v>
      </c>
      <c r="B86" t="s">
        <v>1543</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25">
      <c r="A87">
        <v>2177</v>
      </c>
      <c r="B87" t="s">
        <v>1544</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25">
      <c r="A88">
        <v>2188</v>
      </c>
      <c r="B88" t="s">
        <v>1545</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25">
      <c r="A89">
        <v>2284</v>
      </c>
      <c r="B89" t="s">
        <v>1546</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25">
      <c r="A90">
        <v>2145</v>
      </c>
      <c r="B90" t="s">
        <v>1547</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25">
      <c r="A91">
        <v>2146</v>
      </c>
      <c r="B91" t="s">
        <v>1548</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25">
      <c r="A92">
        <v>2211</v>
      </c>
      <c r="B92" t="s">
        <v>1549</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25">
      <c r="A93">
        <v>2212</v>
      </c>
      <c r="B93" t="s">
        <v>1550</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25">
      <c r="A94">
        <v>2213</v>
      </c>
      <c r="B94" t="s">
        <v>1551</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25">
      <c r="A95">
        <v>2086</v>
      </c>
      <c r="B95" t="s">
        <v>1552</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25">
      <c r="A96">
        <v>2178</v>
      </c>
      <c r="B96" t="s">
        <v>1553</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25">
      <c r="A97">
        <v>2087</v>
      </c>
      <c r="B97" t="s">
        <v>1554</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2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25">
      <c r="A99">
        <v>2115</v>
      </c>
      <c r="B99" t="s">
        <v>1555</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25">
      <c r="A100">
        <v>2116</v>
      </c>
      <c r="B100" t="s">
        <v>1556</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25">
      <c r="A101">
        <v>2189</v>
      </c>
      <c r="B101" t="s">
        <v>1557</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25">
      <c r="A102">
        <v>2014</v>
      </c>
      <c r="B102" t="s">
        <v>1558</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25">
      <c r="A103">
        <v>2117</v>
      </c>
      <c r="B103" t="s">
        <v>1559</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25">
      <c r="A104">
        <v>2380</v>
      </c>
      <c r="B104" t="s">
        <v>1560</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25">
      <c r="A105">
        <v>2058</v>
      </c>
      <c r="B105" t="s">
        <v>1561</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25">
      <c r="A106">
        <v>2088</v>
      </c>
      <c r="B106" t="s">
        <v>1562</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25">
      <c r="A107">
        <v>2059</v>
      </c>
      <c r="B107" t="s">
        <v>1563</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25">
      <c r="A108">
        <v>2180</v>
      </c>
      <c r="B108" t="s">
        <v>1564</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25">
      <c r="A109">
        <v>2118</v>
      </c>
      <c r="B109" t="s">
        <v>1565</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25">
      <c r="A110">
        <v>2089</v>
      </c>
      <c r="B110" t="s">
        <v>1566</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25">
      <c r="A111">
        <v>2119</v>
      </c>
      <c r="B111" t="s">
        <v>1567</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25">
      <c r="A112">
        <v>2190</v>
      </c>
      <c r="B112" t="s">
        <v>1568</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25">
      <c r="A113">
        <v>2120</v>
      </c>
      <c r="B113" t="s">
        <v>1569</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25">
      <c r="A114">
        <v>2121</v>
      </c>
      <c r="B114" t="s">
        <v>1570</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25">
      <c r="A115">
        <v>2214</v>
      </c>
      <c r="B115" t="s">
        <v>1571</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25">
      <c r="A116">
        <v>2158</v>
      </c>
      <c r="B116" t="s">
        <v>1572</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25">
      <c r="A117">
        <v>2159</v>
      </c>
      <c r="B117" t="s">
        <v>1573</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25">
      <c r="A118">
        <v>2283</v>
      </c>
      <c r="B118" t="s">
        <v>1574</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25">
      <c r="A119">
        <v>2099</v>
      </c>
      <c r="B119" t="s">
        <v>1575</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25">
      <c r="A120">
        <v>2015</v>
      </c>
      <c r="B120" t="s">
        <v>1576</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25">
      <c r="A121">
        <v>2100</v>
      </c>
      <c r="B121" t="s">
        <v>1577</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25">
      <c r="A122">
        <v>2147</v>
      </c>
      <c r="B122" t="s">
        <v>1578</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25">
      <c r="A123">
        <v>2122</v>
      </c>
      <c r="B123" t="s">
        <v>1579</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25">
      <c r="A124">
        <v>2016</v>
      </c>
      <c r="B124" t="s">
        <v>1580</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25">
      <c r="A125">
        <v>2017</v>
      </c>
      <c r="B125" t="s">
        <v>1581</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25">
      <c r="A126">
        <v>2018</v>
      </c>
      <c r="B126" t="s">
        <v>1582</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25">
      <c r="A127">
        <v>2123</v>
      </c>
      <c r="B127" t="s">
        <v>1583</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25">
      <c r="A128">
        <v>2090</v>
      </c>
      <c r="B128" t="s">
        <v>1584</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25">
      <c r="A129">
        <v>2259</v>
      </c>
      <c r="B129" t="s">
        <v>1585</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25">
      <c r="A130">
        <v>2091</v>
      </c>
      <c r="B130" t="s">
        <v>1586</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25">
      <c r="A131">
        <v>2170</v>
      </c>
      <c r="B131" t="s">
        <v>1587</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25">
      <c r="A132">
        <v>2019</v>
      </c>
      <c r="B132" t="s">
        <v>1588</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25">
      <c r="A133">
        <v>2191</v>
      </c>
      <c r="B133" t="s">
        <v>1589</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25">
      <c r="A134">
        <v>2092</v>
      </c>
      <c r="B134" t="s">
        <v>1590</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25">
      <c r="A135">
        <v>2215</v>
      </c>
      <c r="B135" t="s">
        <v>1591</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25">
      <c r="A136">
        <v>2181</v>
      </c>
      <c r="B136" t="s">
        <v>1592</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25">
      <c r="A137">
        <v>2124</v>
      </c>
      <c r="B137" t="s">
        <v>1593</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25">
      <c r="A138">
        <v>2101</v>
      </c>
      <c r="B138" t="s">
        <v>1594</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25">
      <c r="A139">
        <v>2216</v>
      </c>
      <c r="B139" t="s">
        <v>1595</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25">
      <c r="A140">
        <v>2279</v>
      </c>
      <c r="B140" t="s">
        <v>1596</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25">
      <c r="A141">
        <v>2102</v>
      </c>
      <c r="B141" t="s">
        <v>1597</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25">
      <c r="A142">
        <v>2103</v>
      </c>
      <c r="B142" t="s">
        <v>1598</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25">
      <c r="A143">
        <v>2160</v>
      </c>
      <c r="B143" t="s">
        <v>1599</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25">
      <c r="A144">
        <v>2217</v>
      </c>
      <c r="B144" t="s">
        <v>1600</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25">
      <c r="A145">
        <v>2093</v>
      </c>
      <c r="B145" t="s">
        <v>1601</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25">
      <c r="A146">
        <v>2104</v>
      </c>
      <c r="B146" t="s">
        <v>1602</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25">
      <c r="A147">
        <v>2060</v>
      </c>
      <c r="B147" t="s">
        <v>1603</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25">
      <c r="A148">
        <v>2061</v>
      </c>
      <c r="B148" t="s">
        <v>1604</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25">
      <c r="A149">
        <v>2171</v>
      </c>
      <c r="B149" t="s">
        <v>1605</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25">
      <c r="A150">
        <v>2161</v>
      </c>
      <c r="B150" t="s">
        <v>1606</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25">
      <c r="A151">
        <v>2192</v>
      </c>
      <c r="B151" t="s">
        <v>1607</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25">
      <c r="A152">
        <v>2105</v>
      </c>
      <c r="B152" t="s">
        <v>1608</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25">
      <c r="A153">
        <v>2062</v>
      </c>
      <c r="B153" t="s">
        <v>1609</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25">
      <c r="A154">
        <v>2063</v>
      </c>
      <c r="B154" t="s">
        <v>1610</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25">
      <c r="A155">
        <v>2064</v>
      </c>
      <c r="B155" t="s">
        <v>1611</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25">
      <c r="A156">
        <v>2020</v>
      </c>
      <c r="B156" t="s">
        <v>1612</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25">
      <c r="A157">
        <v>2021</v>
      </c>
      <c r="B157" t="s">
        <v>1613</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25">
      <c r="A158">
        <v>2065</v>
      </c>
      <c r="B158" t="s">
        <v>1614</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25">
      <c r="A159">
        <v>2125</v>
      </c>
      <c r="B159" t="s">
        <v>1615</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25">
      <c r="A160">
        <v>2066</v>
      </c>
      <c r="B160" t="s">
        <v>1616</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25">
      <c r="A161">
        <v>2067</v>
      </c>
      <c r="B161" t="s">
        <v>1617</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25">
      <c r="A162">
        <v>2162</v>
      </c>
      <c r="B162" t="s">
        <v>1618</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25">
      <c r="A163">
        <v>2319</v>
      </c>
      <c r="B163" t="s">
        <v>1619</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25">
      <c r="A164">
        <v>2218</v>
      </c>
      <c r="B164" t="s">
        <v>1620</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25">
      <c r="A165">
        <v>2148</v>
      </c>
      <c r="B165" t="s">
        <v>1621</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25">
      <c r="A166">
        <v>2182</v>
      </c>
      <c r="B166" t="s">
        <v>1622</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25">
      <c r="A167">
        <v>2183</v>
      </c>
      <c r="B167" t="s">
        <v>1623</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2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25">
      <c r="A169">
        <v>2163</v>
      </c>
      <c r="B169" t="s">
        <v>1624</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25">
      <c r="A170">
        <v>2164</v>
      </c>
      <c r="B170" t="s">
        <v>1625</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25">
      <c r="A171">
        <v>2399</v>
      </c>
      <c r="B171" t="s">
        <v>1626</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25">
      <c r="A172">
        <v>2185</v>
      </c>
      <c r="B172" t="s">
        <v>1627</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25">
      <c r="A173">
        <v>2068</v>
      </c>
      <c r="B173" t="s">
        <v>1628</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25">
      <c r="A174">
        <v>2069</v>
      </c>
      <c r="B174" t="s">
        <v>1629</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25">
      <c r="A175">
        <v>2106</v>
      </c>
      <c r="B175" t="s">
        <v>1630</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25">
      <c r="A176">
        <v>2022</v>
      </c>
      <c r="B176" t="s">
        <v>1631</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25">
      <c r="A177">
        <v>2126</v>
      </c>
      <c r="B177" t="s">
        <v>1632</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25">
      <c r="A178">
        <v>2193</v>
      </c>
      <c r="B178" t="s">
        <v>1633</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25">
      <c r="A179">
        <v>2107</v>
      </c>
      <c r="B179" t="s">
        <v>1634</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25">
      <c r="A180">
        <v>2127</v>
      </c>
      <c r="B180" t="s">
        <v>1635</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25">
      <c r="A181">
        <v>2194</v>
      </c>
      <c r="B181" t="s">
        <v>1636</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25">
      <c r="A182">
        <v>2219</v>
      </c>
      <c r="B182" t="s">
        <v>1637</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25">
      <c r="A183">
        <v>2220</v>
      </c>
      <c r="B183" t="s">
        <v>1638</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25">
      <c r="A184">
        <v>2128</v>
      </c>
      <c r="B184" t="s">
        <v>1639</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25">
      <c r="A185">
        <v>2070</v>
      </c>
      <c r="B185" t="s">
        <v>1640</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25">
      <c r="A186">
        <v>2195</v>
      </c>
      <c r="B186" t="s">
        <v>1641</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25">
      <c r="A187">
        <v>2359</v>
      </c>
      <c r="B187" t="s">
        <v>1642</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25">
      <c r="A188">
        <v>2339</v>
      </c>
      <c r="B188" t="s">
        <v>1643</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25">
      <c r="A189">
        <v>2023</v>
      </c>
      <c r="B189" t="s">
        <v>1644</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25">
      <c r="A190">
        <v>2129</v>
      </c>
      <c r="B190" t="s">
        <v>1645</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25">
      <c r="A191">
        <v>2379</v>
      </c>
      <c r="B191" t="s">
        <v>1646</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25">
      <c r="A192">
        <v>2108</v>
      </c>
      <c r="B192" t="s">
        <v>1647</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25">
      <c r="A193">
        <v>2130</v>
      </c>
      <c r="B193" t="s">
        <v>1648</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25">
      <c r="A194">
        <v>2024</v>
      </c>
      <c r="B194" t="s">
        <v>1649</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25">
      <c r="A195">
        <v>2186</v>
      </c>
      <c r="B195" t="s">
        <v>332</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25">
      <c r="A196">
        <v>2196</v>
      </c>
      <c r="B196" t="s">
        <v>1650</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25">
      <c r="A197">
        <v>2221</v>
      </c>
      <c r="B197" t="s">
        <v>1651</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25">
      <c r="A198">
        <v>2025</v>
      </c>
      <c r="B198" t="s">
        <v>1652</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25">
      <c r="A199">
        <v>2222</v>
      </c>
      <c r="B199" t="s">
        <v>1653</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25">
      <c r="A200">
        <v>2239</v>
      </c>
      <c r="B200" t="s">
        <v>1654</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25">
      <c r="A201">
        <v>2165</v>
      </c>
      <c r="B201" t="s">
        <v>1655</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25">
      <c r="A202">
        <v>2026</v>
      </c>
      <c r="B202" t="s">
        <v>1656</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25">
      <c r="A203">
        <v>2027</v>
      </c>
      <c r="B203" t="s">
        <v>1657</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25">
      <c r="A204">
        <v>2071</v>
      </c>
      <c r="B204" t="s">
        <v>1658</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25">
      <c r="A205">
        <v>2197</v>
      </c>
      <c r="B205" t="s">
        <v>1659</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25">
      <c r="A206">
        <v>2131</v>
      </c>
      <c r="B206" t="s">
        <v>1660</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25">
      <c r="A207">
        <v>2132</v>
      </c>
      <c r="B207" t="s">
        <v>1661</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25">
      <c r="A208">
        <v>2072</v>
      </c>
      <c r="B208" t="s">
        <v>1662</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25">
      <c r="A209">
        <v>2073</v>
      </c>
      <c r="B209" t="s">
        <v>1663</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25">
      <c r="A210">
        <v>2133</v>
      </c>
      <c r="B210" t="s">
        <v>1664</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25">
      <c r="A211">
        <v>2074</v>
      </c>
      <c r="B211" t="s">
        <v>1665</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25">
      <c r="A212">
        <v>2134</v>
      </c>
      <c r="B212" t="s">
        <v>1666</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25">
      <c r="A213">
        <v>2075</v>
      </c>
      <c r="B213" t="s">
        <v>1667</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25">
      <c r="A214">
        <v>2223</v>
      </c>
      <c r="B214" t="s">
        <v>1668</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25">
      <c r="A215">
        <v>2224</v>
      </c>
      <c r="B215" t="s">
        <v>1669</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25">
      <c r="A216">
        <v>2094</v>
      </c>
      <c r="B216" t="s">
        <v>1670</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25">
      <c r="A217">
        <v>2149</v>
      </c>
      <c r="B217" t="s">
        <v>1671</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25">
      <c r="A218">
        <v>2225</v>
      </c>
      <c r="B218" t="s">
        <v>1672</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25">
      <c r="A219">
        <v>2166</v>
      </c>
      <c r="B219" t="s">
        <v>1673</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25">
      <c r="A220">
        <v>2226</v>
      </c>
      <c r="B220" t="s">
        <v>1674</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25">
      <c r="A221">
        <v>2150</v>
      </c>
      <c r="B221" t="s">
        <v>1675</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25">
      <c r="A222">
        <v>2151</v>
      </c>
      <c r="B222" t="s">
        <v>1676</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25">
      <c r="A223">
        <v>2076</v>
      </c>
      <c r="B223" t="s">
        <v>1677</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25">
      <c r="A224">
        <v>2299</v>
      </c>
      <c r="B224" t="s">
        <v>1678</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25">
      <c r="A225">
        <v>2135</v>
      </c>
      <c r="B225" t="s">
        <v>1679</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25">
      <c r="A226">
        <v>2077</v>
      </c>
      <c r="B226" t="s">
        <v>1680</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25">
      <c r="A227">
        <v>2136</v>
      </c>
      <c r="B227" t="s">
        <v>1681</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25">
      <c r="A228">
        <v>2095</v>
      </c>
      <c r="B228" t="s">
        <v>1682</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25">
      <c r="A229">
        <v>2034</v>
      </c>
      <c r="B229" t="s">
        <v>1683</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25">
      <c r="A230">
        <v>2028</v>
      </c>
      <c r="B230" t="s">
        <v>1684</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25">
      <c r="A231">
        <v>2198</v>
      </c>
      <c r="B231" t="s">
        <v>1685</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25">
      <c r="A232">
        <v>2029</v>
      </c>
      <c r="B232" t="s">
        <v>1686</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25">
      <c r="A233">
        <v>2109</v>
      </c>
      <c r="B233" t="s">
        <v>1687</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25">
      <c r="A234">
        <v>2030</v>
      </c>
      <c r="B234" t="s">
        <v>1688</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25">
      <c r="A235">
        <v>2167</v>
      </c>
      <c r="B235" t="s">
        <v>1689</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25">
      <c r="A236">
        <v>2168</v>
      </c>
      <c r="B236" t="s">
        <v>1690</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25">
      <c r="A237">
        <v>2078</v>
      </c>
      <c r="B237" t="s">
        <v>1691</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25">
      <c r="A238">
        <v>2031</v>
      </c>
      <c r="B238" t="s">
        <v>1692</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25">
      <c r="A239">
        <v>2079</v>
      </c>
      <c r="B239" t="s">
        <v>1693</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25">
      <c r="A240">
        <v>2199</v>
      </c>
      <c r="B240" t="s">
        <v>1694</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25">
      <c r="A241">
        <v>2227</v>
      </c>
      <c r="B241" t="s">
        <v>1695</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25">
      <c r="A242">
        <v>2080</v>
      </c>
      <c r="B242" t="s">
        <v>1696</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25">
      <c r="A243">
        <v>2152</v>
      </c>
      <c r="B243" t="s">
        <v>1697</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25">
      <c r="A244">
        <v>2169</v>
      </c>
      <c r="B244" t="s">
        <v>1698</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25">
      <c r="A245">
        <v>2228</v>
      </c>
      <c r="B245" t="s">
        <v>1699</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25">
      <c r="A246">
        <v>2229</v>
      </c>
      <c r="B246" t="s">
        <v>1700</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25">
      <c r="A247">
        <v>2230</v>
      </c>
      <c r="B247" t="s">
        <v>1701</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25">
      <c r="A248">
        <v>2231</v>
      </c>
      <c r="B248" t="s">
        <v>1702</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25">
      <c r="B249" t="s">
        <v>79</v>
      </c>
      <c r="C249" t="s">
        <v>1715</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422</v>
      </c>
      <c r="B1" t="s">
        <v>423</v>
      </c>
    </row>
    <row r="2" spans="1:2" x14ac:dyDescent="0.25">
      <c r="A2" t="s">
        <v>1703</v>
      </c>
      <c r="B2" t="s">
        <v>1703</v>
      </c>
    </row>
    <row r="3" spans="1:2" x14ac:dyDescent="0.25">
      <c r="A3" t="s">
        <v>1704</v>
      </c>
      <c r="B3" t="s">
        <v>1704</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422</v>
      </c>
      <c r="B1" t="s">
        <v>423</v>
      </c>
      <c r="C1" t="s">
        <v>1023</v>
      </c>
      <c r="D1" t="s">
        <v>1705</v>
      </c>
    </row>
    <row r="2" spans="1:4" x14ac:dyDescent="0.25">
      <c r="A2">
        <v>63</v>
      </c>
      <c r="B2" t="s">
        <v>1024</v>
      </c>
      <c r="C2" t="s">
        <v>1025</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1026</v>
      </c>
      <c r="C3" t="s">
        <v>1027</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1028</v>
      </c>
      <c r="C4" t="s">
        <v>1029</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1030</v>
      </c>
      <c r="C5" t="s">
        <v>1031</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1032</v>
      </c>
      <c r="C6" t="s">
        <v>1033</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1833</v>
      </c>
      <c r="D7" t="str">
        <f t="shared" si="0"/>
        <v>INSERT INTO CCD_SVY_CATS (SVY_CAT_NAME, SVY_CAT_DESC, FINSS_ID) VALUES ('Debris Cleanup', '', NULL);</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5" x14ac:dyDescent="0.25"/>
  <cols>
    <col min="2" max="2" width="83" bestFit="1" customWidth="1"/>
    <col min="3" max="3" width="19.42578125" bestFit="1" customWidth="1"/>
  </cols>
  <sheetData>
    <row r="1" spans="1:21" x14ac:dyDescent="0.25">
      <c r="A1" t="s">
        <v>422</v>
      </c>
      <c r="B1" t="s">
        <v>423</v>
      </c>
      <c r="C1" t="s">
        <v>1843</v>
      </c>
      <c r="D1" t="s">
        <v>1705</v>
      </c>
      <c r="E1" t="s">
        <v>1847</v>
      </c>
      <c r="F1" t="s">
        <v>1849</v>
      </c>
      <c r="S1" t="s">
        <v>422</v>
      </c>
      <c r="T1" t="s">
        <v>1845</v>
      </c>
      <c r="U1" t="s">
        <v>1846</v>
      </c>
    </row>
    <row r="2" spans="1:21" x14ac:dyDescent="0.25">
      <c r="A2">
        <v>798</v>
      </c>
      <c r="B2" t="s">
        <v>424</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428</v>
      </c>
      <c r="U2">
        <v>529</v>
      </c>
    </row>
    <row r="3" spans="1:21" x14ac:dyDescent="0.25">
      <c r="A3">
        <v>824</v>
      </c>
      <c r="B3" t="s">
        <v>425</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444</v>
      </c>
      <c r="U3">
        <v>790</v>
      </c>
    </row>
    <row r="4" spans="1:21" x14ac:dyDescent="0.25">
      <c r="A4">
        <v>670</v>
      </c>
      <c r="B4" t="s">
        <v>426</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448</v>
      </c>
      <c r="U4">
        <v>523</v>
      </c>
    </row>
    <row r="5" spans="1:21" x14ac:dyDescent="0.25">
      <c r="A5">
        <v>735</v>
      </c>
      <c r="B5" t="s">
        <v>427</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456</v>
      </c>
      <c r="U5">
        <v>565</v>
      </c>
    </row>
    <row r="6" spans="1:21" s="5" customFormat="1" x14ac:dyDescent="0.25">
      <c r="A6" s="5">
        <v>529</v>
      </c>
      <c r="B6" s="5" t="s">
        <v>428</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457</v>
      </c>
      <c r="U6" s="5">
        <v>741</v>
      </c>
    </row>
    <row r="7" spans="1:21" x14ac:dyDescent="0.25">
      <c r="A7">
        <v>549</v>
      </c>
      <c r="B7" t="s">
        <v>429</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458</v>
      </c>
      <c r="U7">
        <v>540</v>
      </c>
    </row>
    <row r="8" spans="1:21" x14ac:dyDescent="0.25">
      <c r="A8">
        <v>750</v>
      </c>
      <c r="B8" t="s">
        <v>430</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461</v>
      </c>
      <c r="U8">
        <v>740</v>
      </c>
    </row>
    <row r="9" spans="1:21" x14ac:dyDescent="0.25">
      <c r="A9">
        <v>767</v>
      </c>
      <c r="B9" t="s">
        <v>431</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463</v>
      </c>
      <c r="U9">
        <v>742</v>
      </c>
    </row>
    <row r="10" spans="1:21" x14ac:dyDescent="0.25">
      <c r="A10">
        <v>768</v>
      </c>
      <c r="B10" t="s">
        <v>432</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464</v>
      </c>
      <c r="U10">
        <v>744</v>
      </c>
    </row>
    <row r="11" spans="1:21" x14ac:dyDescent="0.25">
      <c r="A11">
        <v>769</v>
      </c>
      <c r="B11" t="s">
        <v>433</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472</v>
      </c>
      <c r="U11">
        <v>544</v>
      </c>
    </row>
    <row r="12" spans="1:21" x14ac:dyDescent="0.25">
      <c r="A12">
        <v>770</v>
      </c>
      <c r="B12" t="s">
        <v>434</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478</v>
      </c>
      <c r="U12">
        <v>561</v>
      </c>
    </row>
    <row r="13" spans="1:21" x14ac:dyDescent="0.25">
      <c r="A13">
        <v>771</v>
      </c>
      <c r="B13" t="s">
        <v>435</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479</v>
      </c>
      <c r="U13">
        <v>736</v>
      </c>
    </row>
    <row r="14" spans="1:21" x14ac:dyDescent="0.25">
      <c r="A14">
        <v>787</v>
      </c>
      <c r="B14" t="s">
        <v>436</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493</v>
      </c>
      <c r="U14">
        <v>655</v>
      </c>
    </row>
    <row r="15" spans="1:21" x14ac:dyDescent="0.25">
      <c r="A15">
        <v>772</v>
      </c>
      <c r="B15" t="s">
        <v>437</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494</v>
      </c>
      <c r="U15">
        <v>761</v>
      </c>
    </row>
    <row r="16" spans="1:21" x14ac:dyDescent="0.25">
      <c r="A16">
        <v>773</v>
      </c>
      <c r="B16" t="s">
        <v>438</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495</v>
      </c>
      <c r="U16">
        <v>737</v>
      </c>
    </row>
    <row r="17" spans="1:20" x14ac:dyDescent="0.25">
      <c r="A17">
        <v>788</v>
      </c>
      <c r="B17" t="s">
        <v>439</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1823</v>
      </c>
    </row>
    <row r="18" spans="1:20" x14ac:dyDescent="0.25">
      <c r="A18">
        <v>774</v>
      </c>
      <c r="B18" t="s">
        <v>440</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25">
      <c r="A19">
        <v>789</v>
      </c>
      <c r="B19" t="s">
        <v>441</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25">
      <c r="A20">
        <v>775</v>
      </c>
      <c r="B20" t="s">
        <v>442</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25">
      <c r="A21">
        <v>776</v>
      </c>
      <c r="B21" t="s">
        <v>443</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25">
      <c r="A22">
        <v>790</v>
      </c>
      <c r="B22" t="s">
        <v>444</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25">
      <c r="A23">
        <v>777</v>
      </c>
      <c r="B23" t="s">
        <v>445</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25">
      <c r="A24">
        <v>791</v>
      </c>
      <c r="B24" t="s">
        <v>446</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25">
      <c r="A25">
        <v>738</v>
      </c>
      <c r="B25" t="s">
        <v>447</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25">
      <c r="A26" s="5">
        <v>523</v>
      </c>
      <c r="B26" s="5" t="s">
        <v>448</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25">
      <c r="A27">
        <v>691</v>
      </c>
      <c r="B27" t="s">
        <v>449</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25">
      <c r="A28">
        <v>778</v>
      </c>
      <c r="B28" t="s">
        <v>450</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25">
      <c r="A29">
        <v>747</v>
      </c>
      <c r="B29" t="s">
        <v>451</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25">
      <c r="A30">
        <v>746</v>
      </c>
      <c r="B30" t="s">
        <v>452</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25">
      <c r="A31">
        <v>518</v>
      </c>
      <c r="B31" t="s">
        <v>453</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25">
      <c r="A32">
        <v>751</v>
      </c>
      <c r="B32" t="s">
        <v>454</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25">
      <c r="A33">
        <v>765</v>
      </c>
      <c r="B33" t="s">
        <v>455</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25">
      <c r="A34" s="5">
        <v>565</v>
      </c>
      <c r="B34" s="5" t="s">
        <v>456</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25">
      <c r="A35" s="5">
        <v>741</v>
      </c>
      <c r="B35" s="5" t="s">
        <v>457</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25">
      <c r="A36" s="5">
        <v>540</v>
      </c>
      <c r="B36" s="5" t="s">
        <v>458</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25">
      <c r="A37">
        <v>752</v>
      </c>
      <c r="B37" t="s">
        <v>459</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25">
      <c r="A38">
        <v>739</v>
      </c>
      <c r="B38" t="s">
        <v>460</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25">
      <c r="A39" s="5">
        <v>740</v>
      </c>
      <c r="B39" s="5" t="s">
        <v>461</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25">
      <c r="A40">
        <v>552</v>
      </c>
      <c r="B40" t="s">
        <v>462</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25">
      <c r="A41" s="5">
        <v>742</v>
      </c>
      <c r="B41" s="5" t="s">
        <v>463</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25">
      <c r="A42" s="5">
        <v>744</v>
      </c>
      <c r="B42" s="5" t="s">
        <v>464</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25">
      <c r="A43">
        <v>753</v>
      </c>
      <c r="B43" t="s">
        <v>465</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25">
      <c r="A44">
        <v>567</v>
      </c>
      <c r="B44" t="s">
        <v>466</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25">
      <c r="A45">
        <v>560</v>
      </c>
      <c r="B45" t="s">
        <v>467</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25">
      <c r="A46">
        <v>819</v>
      </c>
      <c r="B46" t="s">
        <v>468</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25">
      <c r="A47">
        <v>749</v>
      </c>
      <c r="B47" t="s">
        <v>469</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25">
      <c r="A48">
        <v>748</v>
      </c>
      <c r="B48" t="s">
        <v>470</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25">
      <c r="A49">
        <v>754</v>
      </c>
      <c r="B49" t="s">
        <v>471</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25">
      <c r="A50" s="5">
        <v>544</v>
      </c>
      <c r="B50" s="5" t="s">
        <v>472</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25">
      <c r="A51">
        <v>759</v>
      </c>
      <c r="B51" t="s">
        <v>473</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25">
      <c r="A52">
        <v>779</v>
      </c>
      <c r="B52" t="s">
        <v>474</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25">
      <c r="A53">
        <v>792</v>
      </c>
      <c r="B53" t="s">
        <v>475</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25">
      <c r="A54">
        <v>780</v>
      </c>
      <c r="B54" t="s">
        <v>476</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25">
      <c r="A55">
        <v>755</v>
      </c>
      <c r="B55" t="s">
        <v>477</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25">
      <c r="A56" s="5">
        <v>561</v>
      </c>
      <c r="B56" s="5" t="s">
        <v>478</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25">
      <c r="A57" s="5">
        <v>736</v>
      </c>
      <c r="B57" s="5" t="s">
        <v>479</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25">
      <c r="A58">
        <v>793</v>
      </c>
      <c r="B58" t="s">
        <v>480</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25">
      <c r="A59">
        <v>781</v>
      </c>
      <c r="B59" t="s">
        <v>481</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25">
      <c r="A60">
        <v>794</v>
      </c>
      <c r="B60" t="s">
        <v>482</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25">
      <c r="A61">
        <v>782</v>
      </c>
      <c r="B61" t="s">
        <v>483</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25">
      <c r="A62">
        <v>783</v>
      </c>
      <c r="B62" t="s">
        <v>484</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25">
      <c r="A63">
        <v>795</v>
      </c>
      <c r="B63" t="s">
        <v>485</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25">
      <c r="A64">
        <v>784</v>
      </c>
      <c r="B64" t="s">
        <v>486</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25">
      <c r="A65">
        <v>796</v>
      </c>
      <c r="B65" t="s">
        <v>487</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25">
      <c r="A66">
        <v>785</v>
      </c>
      <c r="B66" t="s">
        <v>488</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25">
      <c r="A67">
        <v>797</v>
      </c>
      <c r="B67" t="s">
        <v>489</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25">
      <c r="A68">
        <v>786</v>
      </c>
      <c r="B68" t="s">
        <v>490</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25">
      <c r="A69">
        <v>563</v>
      </c>
      <c r="B69" t="s">
        <v>491</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25">
      <c r="A70">
        <v>730</v>
      </c>
      <c r="B70" t="s">
        <v>492</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25">
      <c r="A71">
        <v>655</v>
      </c>
      <c r="B71" t="s">
        <v>493</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25">
      <c r="A72">
        <v>761</v>
      </c>
      <c r="B72" t="s">
        <v>494</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25">
      <c r="A73">
        <v>737</v>
      </c>
      <c r="B73" t="s">
        <v>495</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25">
      <c r="B74" s="5" t="s">
        <v>1823</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422</v>
      </c>
      <c r="B1" t="s">
        <v>423</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422</v>
      </c>
      <c r="B1" t="s">
        <v>423</v>
      </c>
    </row>
    <row r="2" spans="1:2" x14ac:dyDescent="0.25">
      <c r="A2">
        <v>0</v>
      </c>
      <c r="B2" t="s">
        <v>1034</v>
      </c>
    </row>
    <row r="3" spans="1:2" x14ac:dyDescent="0.25">
      <c r="A3">
        <v>1</v>
      </c>
      <c r="B3" t="s">
        <v>1035</v>
      </c>
    </row>
    <row r="4" spans="1:2" x14ac:dyDescent="0.25">
      <c r="A4">
        <v>2</v>
      </c>
      <c r="B4" t="s">
        <v>1036</v>
      </c>
    </row>
    <row r="5" spans="1:2" x14ac:dyDescent="0.25">
      <c r="A5">
        <v>3</v>
      </c>
      <c r="B5" t="s">
        <v>1037</v>
      </c>
    </row>
    <row r="6" spans="1:2" x14ac:dyDescent="0.25">
      <c r="A6">
        <v>4</v>
      </c>
      <c r="B6" t="s">
        <v>1038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5" x14ac:dyDescent="0.25"/>
  <cols>
    <col min="2" max="2" width="87" bestFit="1" customWidth="1"/>
    <col min="3" max="3" width="19.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727</v>
      </c>
      <c r="B2" t="s">
        <v>828</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831</v>
      </c>
      <c r="U2">
        <v>572</v>
      </c>
    </row>
    <row r="3" spans="1:21" x14ac:dyDescent="0.25">
      <c r="A3">
        <v>652</v>
      </c>
      <c r="B3" t="s">
        <v>829</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832</v>
      </c>
      <c r="U3">
        <v>660</v>
      </c>
    </row>
    <row r="4" spans="1:21" x14ac:dyDescent="0.25">
      <c r="A4">
        <v>658</v>
      </c>
      <c r="B4" t="s">
        <v>830</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835</v>
      </c>
      <c r="U4">
        <v>582</v>
      </c>
    </row>
    <row r="5" spans="1:21" x14ac:dyDescent="0.25">
      <c r="A5">
        <v>572</v>
      </c>
      <c r="B5" t="s">
        <v>831</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838</v>
      </c>
      <c r="U5">
        <v>573</v>
      </c>
    </row>
    <row r="6" spans="1:21" x14ac:dyDescent="0.25">
      <c r="A6">
        <v>660</v>
      </c>
      <c r="B6" t="s">
        <v>832</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840</v>
      </c>
      <c r="U6">
        <v>574</v>
      </c>
    </row>
    <row r="7" spans="1:21" x14ac:dyDescent="0.25">
      <c r="A7">
        <v>581</v>
      </c>
      <c r="B7" t="s">
        <v>833</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842</v>
      </c>
      <c r="U7">
        <v>672</v>
      </c>
    </row>
    <row r="8" spans="1:21" x14ac:dyDescent="0.25">
      <c r="A8">
        <v>669</v>
      </c>
      <c r="B8" t="s">
        <v>834</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848</v>
      </c>
      <c r="U8">
        <v>588</v>
      </c>
    </row>
    <row r="9" spans="1:21" x14ac:dyDescent="0.25">
      <c r="A9">
        <v>582</v>
      </c>
      <c r="B9" t="s">
        <v>835</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855</v>
      </c>
      <c r="U9">
        <v>678</v>
      </c>
    </row>
    <row r="10" spans="1:21" x14ac:dyDescent="0.25">
      <c r="A10">
        <v>670</v>
      </c>
      <c r="B10" t="s">
        <v>426</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856</v>
      </c>
      <c r="U10">
        <v>592</v>
      </c>
    </row>
    <row r="11" spans="1:21" x14ac:dyDescent="0.25">
      <c r="A11">
        <v>583</v>
      </c>
      <c r="B11" t="s">
        <v>836</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864</v>
      </c>
      <c r="U11">
        <v>663</v>
      </c>
    </row>
    <row r="12" spans="1:21" x14ac:dyDescent="0.25">
      <c r="A12">
        <v>671</v>
      </c>
      <c r="B12" t="s">
        <v>837</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866</v>
      </c>
      <c r="U12">
        <v>664</v>
      </c>
    </row>
    <row r="13" spans="1:21" x14ac:dyDescent="0.25">
      <c r="A13">
        <v>573</v>
      </c>
      <c r="B13" t="s">
        <v>838</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870</v>
      </c>
      <c r="U13">
        <v>684</v>
      </c>
    </row>
    <row r="14" spans="1:21" x14ac:dyDescent="0.25">
      <c r="A14">
        <v>661</v>
      </c>
      <c r="B14" t="s">
        <v>839</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873</v>
      </c>
      <c r="U14">
        <v>599</v>
      </c>
    </row>
    <row r="15" spans="1:21" x14ac:dyDescent="0.25">
      <c r="A15">
        <v>574</v>
      </c>
      <c r="B15" t="s">
        <v>840</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876</v>
      </c>
      <c r="U15">
        <v>687</v>
      </c>
    </row>
    <row r="16" spans="1:21" x14ac:dyDescent="0.25">
      <c r="A16">
        <v>584</v>
      </c>
      <c r="B16" t="s">
        <v>841</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879</v>
      </c>
      <c r="U16">
        <v>689</v>
      </c>
    </row>
    <row r="17" spans="1:21" x14ac:dyDescent="0.25">
      <c r="A17">
        <v>672</v>
      </c>
      <c r="B17" t="s">
        <v>842</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905</v>
      </c>
      <c r="U17">
        <v>702</v>
      </c>
    </row>
    <row r="18" spans="1:21" x14ac:dyDescent="0.25">
      <c r="A18">
        <v>585</v>
      </c>
      <c r="B18" t="s">
        <v>843</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907</v>
      </c>
      <c r="U18">
        <v>703</v>
      </c>
    </row>
    <row r="19" spans="1:21" x14ac:dyDescent="0.25">
      <c r="A19">
        <v>673</v>
      </c>
      <c r="B19" t="s">
        <v>844</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918</v>
      </c>
      <c r="U19">
        <v>621</v>
      </c>
    </row>
    <row r="20" spans="1:21" x14ac:dyDescent="0.25">
      <c r="A20">
        <v>586</v>
      </c>
      <c r="B20" t="s">
        <v>845</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923</v>
      </c>
      <c r="U20">
        <v>634</v>
      </c>
    </row>
    <row r="21" spans="1:21" x14ac:dyDescent="0.25">
      <c r="A21">
        <v>674</v>
      </c>
      <c r="B21" t="s">
        <v>846</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924</v>
      </c>
      <c r="U21">
        <v>578</v>
      </c>
    </row>
    <row r="22" spans="1:21" x14ac:dyDescent="0.25">
      <c r="A22">
        <v>587</v>
      </c>
      <c r="B22" t="s">
        <v>847</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925</v>
      </c>
      <c r="U22">
        <v>625</v>
      </c>
    </row>
    <row r="23" spans="1:21" x14ac:dyDescent="0.25">
      <c r="A23">
        <v>588</v>
      </c>
      <c r="B23" t="s">
        <v>848</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933</v>
      </c>
      <c r="U23">
        <v>631</v>
      </c>
    </row>
    <row r="24" spans="1:21" x14ac:dyDescent="0.25">
      <c r="A24">
        <v>675</v>
      </c>
      <c r="B24" t="s">
        <v>849</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942</v>
      </c>
      <c r="U24">
        <v>659</v>
      </c>
    </row>
    <row r="25" spans="1:21" x14ac:dyDescent="0.25">
      <c r="A25">
        <v>589</v>
      </c>
      <c r="B25" t="s">
        <v>850</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943</v>
      </c>
      <c r="U25">
        <v>728</v>
      </c>
    </row>
    <row r="26" spans="1:21" x14ac:dyDescent="0.25">
      <c r="A26">
        <v>676</v>
      </c>
      <c r="B26" t="s">
        <v>851</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946</v>
      </c>
      <c r="U26">
        <v>637</v>
      </c>
    </row>
    <row r="27" spans="1:21" x14ac:dyDescent="0.25">
      <c r="A27">
        <v>590</v>
      </c>
      <c r="B27" t="s">
        <v>852</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950</v>
      </c>
      <c r="U27">
        <v>639</v>
      </c>
    </row>
    <row r="28" spans="1:21" x14ac:dyDescent="0.25">
      <c r="A28">
        <v>677</v>
      </c>
      <c r="B28" t="s">
        <v>853</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956</v>
      </c>
      <c r="U28">
        <v>643</v>
      </c>
    </row>
    <row r="29" spans="1:21" x14ac:dyDescent="0.25">
      <c r="A29">
        <v>591</v>
      </c>
      <c r="B29" t="s">
        <v>854</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959</v>
      </c>
      <c r="U29">
        <v>720</v>
      </c>
    </row>
    <row r="30" spans="1:21" x14ac:dyDescent="0.25">
      <c r="A30">
        <v>678</v>
      </c>
      <c r="B30" t="s">
        <v>855</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962</v>
      </c>
      <c r="U30">
        <v>646</v>
      </c>
    </row>
    <row r="31" spans="1:21" x14ac:dyDescent="0.25">
      <c r="A31">
        <v>592</v>
      </c>
      <c r="B31" t="s">
        <v>856</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967</v>
      </c>
      <c r="U31">
        <v>635</v>
      </c>
    </row>
    <row r="32" spans="1:21" x14ac:dyDescent="0.25">
      <c r="A32">
        <v>679</v>
      </c>
      <c r="B32" t="s">
        <v>857</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969</v>
      </c>
      <c r="U32">
        <v>636</v>
      </c>
    </row>
    <row r="33" spans="1:21" x14ac:dyDescent="0.25">
      <c r="A33">
        <v>593</v>
      </c>
      <c r="B33" t="s">
        <v>858</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972</v>
      </c>
      <c r="U33">
        <v>648</v>
      </c>
    </row>
    <row r="34" spans="1:21" x14ac:dyDescent="0.25">
      <c r="A34">
        <v>680</v>
      </c>
      <c r="B34" t="s">
        <v>859</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976</v>
      </c>
      <c r="U34">
        <v>650</v>
      </c>
    </row>
    <row r="35" spans="1:21" x14ac:dyDescent="0.25">
      <c r="A35">
        <v>594</v>
      </c>
      <c r="B35" t="s">
        <v>860</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982</v>
      </c>
      <c r="U35">
        <v>656</v>
      </c>
    </row>
    <row r="36" spans="1:21" x14ac:dyDescent="0.25">
      <c r="A36">
        <v>681</v>
      </c>
      <c r="B36" t="s">
        <v>861</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25">
      <c r="A37">
        <v>662</v>
      </c>
      <c r="B37" t="s">
        <v>862</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25">
      <c r="A38">
        <v>575</v>
      </c>
      <c r="B38" t="s">
        <v>863</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25">
      <c r="A39">
        <v>663</v>
      </c>
      <c r="B39" t="s">
        <v>864</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25">
      <c r="A40">
        <v>576</v>
      </c>
      <c r="B40" t="s">
        <v>865</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25">
      <c r="A41">
        <v>664</v>
      </c>
      <c r="B41" t="s">
        <v>866</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25">
      <c r="A42">
        <v>596</v>
      </c>
      <c r="B42" t="s">
        <v>867</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25">
      <c r="A43">
        <v>683</v>
      </c>
      <c r="B43" t="s">
        <v>868</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25">
      <c r="A44">
        <v>597</v>
      </c>
      <c r="B44" t="s">
        <v>869</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25">
      <c r="A45">
        <v>684</v>
      </c>
      <c r="B45" t="s">
        <v>870</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25">
      <c r="A46">
        <v>598</v>
      </c>
      <c r="B46" t="s">
        <v>871</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25">
      <c r="A47">
        <v>685</v>
      </c>
      <c r="B47" t="s">
        <v>872</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25">
      <c r="A48">
        <v>599</v>
      </c>
      <c r="B48" t="s">
        <v>873</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25">
      <c r="A49">
        <v>686</v>
      </c>
      <c r="B49" t="s">
        <v>874</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25">
      <c r="A50">
        <v>600</v>
      </c>
      <c r="B50" t="s">
        <v>875</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25">
      <c r="A51">
        <v>687</v>
      </c>
      <c r="B51" t="s">
        <v>876</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25">
      <c r="A52">
        <v>688</v>
      </c>
      <c r="B52" t="s">
        <v>877</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25">
      <c r="A53">
        <v>601</v>
      </c>
      <c r="B53" t="s">
        <v>878</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25">
      <c r="A54">
        <v>689</v>
      </c>
      <c r="B54" t="s">
        <v>879</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25">
      <c r="A55">
        <v>602</v>
      </c>
      <c r="B55" t="s">
        <v>880</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25">
      <c r="A56">
        <v>690</v>
      </c>
      <c r="B56" t="s">
        <v>881</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25">
      <c r="A57">
        <v>577</v>
      </c>
      <c r="B57" t="s">
        <v>882</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25">
      <c r="A58">
        <v>665</v>
      </c>
      <c r="B58" t="s">
        <v>883</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25">
      <c r="A59">
        <v>603</v>
      </c>
      <c r="B59" t="s">
        <v>884</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25">
      <c r="A60">
        <v>691</v>
      </c>
      <c r="B60" t="s">
        <v>449</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25">
      <c r="A61">
        <v>604</v>
      </c>
      <c r="B61" t="s">
        <v>885</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25">
      <c r="A62">
        <v>692</v>
      </c>
      <c r="B62" t="s">
        <v>886</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25">
      <c r="A63">
        <v>605</v>
      </c>
      <c r="B63" t="s">
        <v>887</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25">
      <c r="A64">
        <v>693</v>
      </c>
      <c r="B64" t="s">
        <v>888</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25">
      <c r="A65">
        <v>606</v>
      </c>
      <c r="B65" t="s">
        <v>889</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25">
      <c r="A66">
        <v>694</v>
      </c>
      <c r="B66" t="s">
        <v>890</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25">
      <c r="A67">
        <v>695</v>
      </c>
      <c r="B67" t="s">
        <v>891</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25">
      <c r="A68">
        <v>607</v>
      </c>
      <c r="B68" t="s">
        <v>892</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25">
      <c r="A69">
        <v>696</v>
      </c>
      <c r="B69" t="s">
        <v>893</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25">
      <c r="A70">
        <v>608</v>
      </c>
      <c r="B70" t="s">
        <v>894</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25">
      <c r="A71">
        <v>609</v>
      </c>
      <c r="B71" t="s">
        <v>895</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25">
      <c r="A72">
        <v>697</v>
      </c>
      <c r="B72" t="s">
        <v>896</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25">
      <c r="A73">
        <v>610</v>
      </c>
      <c r="B73" t="s">
        <v>897</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25">
      <c r="A74">
        <v>698</v>
      </c>
      <c r="B74" t="s">
        <v>898</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25">
      <c r="A75">
        <v>699</v>
      </c>
      <c r="B75" t="s">
        <v>899</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25">
      <c r="A76">
        <v>611</v>
      </c>
      <c r="B76" t="s">
        <v>900</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25">
      <c r="A77">
        <v>700</v>
      </c>
      <c r="B77" t="s">
        <v>901</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25">
      <c r="A78">
        <v>612</v>
      </c>
      <c r="B78" t="s">
        <v>902</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25">
      <c r="A79">
        <v>701</v>
      </c>
      <c r="B79" t="s">
        <v>903</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25">
      <c r="A80">
        <v>613</v>
      </c>
      <c r="B80" t="s">
        <v>904</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25">
      <c r="A81">
        <v>702</v>
      </c>
      <c r="B81" t="s">
        <v>905</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25">
      <c r="A82">
        <v>614</v>
      </c>
      <c r="B82" t="s">
        <v>906</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25">
      <c r="A83">
        <v>703</v>
      </c>
      <c r="B83" t="s">
        <v>907</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25">
      <c r="A84">
        <v>615</v>
      </c>
      <c r="B84" t="s">
        <v>908</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25">
      <c r="A85">
        <v>704</v>
      </c>
      <c r="B85" t="s">
        <v>909</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25">
      <c r="A86">
        <v>616</v>
      </c>
      <c r="B86" t="s">
        <v>910</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25">
      <c r="A87">
        <v>705</v>
      </c>
      <c r="B87" t="s">
        <v>911</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25">
      <c r="A88">
        <v>617</v>
      </c>
      <c r="B88" t="s">
        <v>912</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25">
      <c r="A89">
        <v>706</v>
      </c>
      <c r="B89" t="s">
        <v>913</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25">
      <c r="A90">
        <v>618</v>
      </c>
      <c r="B90" t="s">
        <v>914</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25">
      <c r="A91">
        <v>707</v>
      </c>
      <c r="B91" t="s">
        <v>915</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25">
      <c r="A92">
        <v>619</v>
      </c>
      <c r="B92" t="s">
        <v>916</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25">
      <c r="A93">
        <v>620</v>
      </c>
      <c r="B93" t="s">
        <v>917</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25">
      <c r="A94">
        <v>621</v>
      </c>
      <c r="B94" t="s">
        <v>918</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25">
      <c r="A95">
        <v>622</v>
      </c>
      <c r="B95" t="s">
        <v>919</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25">
      <c r="A96">
        <v>623</v>
      </c>
      <c r="B96" t="s">
        <v>920</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25">
      <c r="A97">
        <v>624</v>
      </c>
      <c r="B97" t="s">
        <v>921</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25">
      <c r="A98">
        <v>595</v>
      </c>
      <c r="B98" t="s">
        <v>922</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25">
      <c r="A99">
        <v>634</v>
      </c>
      <c r="B99" t="s">
        <v>923</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25">
      <c r="A100">
        <v>578</v>
      </c>
      <c r="B100" t="s">
        <v>924</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25">
      <c r="A101">
        <v>625</v>
      </c>
      <c r="B101" t="s">
        <v>925</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25">
      <c r="A102">
        <v>626</v>
      </c>
      <c r="B102" t="s">
        <v>926</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25">
      <c r="A103">
        <v>627</v>
      </c>
      <c r="B103" t="s">
        <v>927</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25">
      <c r="A104">
        <v>666</v>
      </c>
      <c r="B104" t="s">
        <v>928</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25">
      <c r="A105">
        <v>579</v>
      </c>
      <c r="B105" t="s">
        <v>929</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25">
      <c r="A106">
        <v>628</v>
      </c>
      <c r="B106" t="s">
        <v>930</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25">
      <c r="A107">
        <v>629</v>
      </c>
      <c r="B107" t="s">
        <v>931</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25">
      <c r="A108">
        <v>630</v>
      </c>
      <c r="B108" t="s">
        <v>932</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25">
      <c r="A109">
        <v>631</v>
      </c>
      <c r="B109" t="s">
        <v>933</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25">
      <c r="A110">
        <v>717</v>
      </c>
      <c r="B110" t="s">
        <v>934</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25">
      <c r="A111">
        <v>641</v>
      </c>
      <c r="B111" t="s">
        <v>935</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25">
      <c r="A112">
        <v>708</v>
      </c>
      <c r="B112" t="s">
        <v>936</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25">
      <c r="A113">
        <v>632</v>
      </c>
      <c r="B113" t="s">
        <v>937</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25">
      <c r="A114">
        <v>709</v>
      </c>
      <c r="B114" t="s">
        <v>938</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25">
      <c r="A115">
        <v>633</v>
      </c>
      <c r="B115" t="s">
        <v>939</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25">
      <c r="A116">
        <v>710</v>
      </c>
      <c r="B116" t="s">
        <v>940</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25">
      <c r="A117">
        <v>734</v>
      </c>
      <c r="B117" t="s">
        <v>941</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25">
      <c r="A118">
        <v>659</v>
      </c>
      <c r="B118" t="s">
        <v>942</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25">
      <c r="A119">
        <v>728</v>
      </c>
      <c r="B119" t="s">
        <v>943</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25">
      <c r="A120">
        <v>653</v>
      </c>
      <c r="B120" t="s">
        <v>944</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25">
      <c r="A121">
        <v>729</v>
      </c>
      <c r="B121" t="s">
        <v>945</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25">
      <c r="A122">
        <v>637</v>
      </c>
      <c r="B122" t="s">
        <v>946</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25">
      <c r="A123">
        <v>713</v>
      </c>
      <c r="B123" t="s">
        <v>947</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25">
      <c r="A124">
        <v>638</v>
      </c>
      <c r="B124" t="s">
        <v>948</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25">
      <c r="A125">
        <v>714</v>
      </c>
      <c r="B125" t="s">
        <v>949</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25">
      <c r="A126">
        <v>639</v>
      </c>
      <c r="B126" t="s">
        <v>950</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25">
      <c r="A127">
        <v>715</v>
      </c>
      <c r="B127" t="s">
        <v>951</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25">
      <c r="A128">
        <v>640</v>
      </c>
      <c r="B128" t="s">
        <v>952</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25">
      <c r="A129">
        <v>716</v>
      </c>
      <c r="B129" t="s">
        <v>953</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25">
      <c r="A130">
        <v>642</v>
      </c>
      <c r="B130" t="s">
        <v>954</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25">
      <c r="A131">
        <v>718</v>
      </c>
      <c r="B131" t="s">
        <v>955</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25">
      <c r="A132">
        <v>643</v>
      </c>
      <c r="B132" t="s">
        <v>956</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25">
      <c r="A133">
        <v>719</v>
      </c>
      <c r="B133" t="s">
        <v>957</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25">
      <c r="A134">
        <v>644</v>
      </c>
      <c r="B134" t="s">
        <v>958</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25">
      <c r="A135">
        <v>720</v>
      </c>
      <c r="B135" t="s">
        <v>959</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25">
      <c r="A136">
        <v>645</v>
      </c>
      <c r="B136" t="s">
        <v>960</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25">
      <c r="A137">
        <v>721</v>
      </c>
      <c r="B137" t="s">
        <v>961</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25">
      <c r="A138">
        <v>646</v>
      </c>
      <c r="B138" t="s">
        <v>962</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25">
      <c r="A139">
        <v>722</v>
      </c>
      <c r="B139" t="s">
        <v>963</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25">
      <c r="A140">
        <v>647</v>
      </c>
      <c r="B140" t="s">
        <v>964</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25">
      <c r="A141">
        <v>682</v>
      </c>
      <c r="B141" t="s">
        <v>965</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25">
      <c r="A142">
        <v>711</v>
      </c>
      <c r="B142" t="s">
        <v>966</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25">
      <c r="A143">
        <v>635</v>
      </c>
      <c r="B143" t="s">
        <v>967</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25">
      <c r="A144">
        <v>712</v>
      </c>
      <c r="B144" t="s">
        <v>968</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25">
      <c r="A145">
        <v>636</v>
      </c>
      <c r="B145" t="s">
        <v>969</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25">
      <c r="A146">
        <v>667</v>
      </c>
      <c r="B146" t="s">
        <v>970</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25">
      <c r="A147">
        <v>723</v>
      </c>
      <c r="B147" t="s">
        <v>971</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25">
      <c r="A148">
        <v>648</v>
      </c>
      <c r="B148" t="s">
        <v>972</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25">
      <c r="A149">
        <v>724</v>
      </c>
      <c r="B149" t="s">
        <v>973</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25">
      <c r="A150">
        <v>649</v>
      </c>
      <c r="B150" t="s">
        <v>974</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25">
      <c r="A151">
        <v>725</v>
      </c>
      <c r="B151" t="s">
        <v>975</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25">
      <c r="A152">
        <v>650</v>
      </c>
      <c r="B152" t="s">
        <v>976</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25">
      <c r="A153">
        <v>726</v>
      </c>
      <c r="B153" t="s">
        <v>977</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25">
      <c r="A154">
        <v>651</v>
      </c>
      <c r="B154" t="s">
        <v>978</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25">
      <c r="A155">
        <v>654</v>
      </c>
      <c r="B155" t="s">
        <v>979</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25">
      <c r="A156">
        <v>580</v>
      </c>
      <c r="B156" t="s">
        <v>980</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25">
      <c r="A157">
        <v>730</v>
      </c>
      <c r="B157" t="s">
        <v>492</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25">
      <c r="A158">
        <v>655</v>
      </c>
      <c r="B158" t="s">
        <v>493</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25">
      <c r="A159">
        <v>731</v>
      </c>
      <c r="B159" t="s">
        <v>981</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25">
      <c r="A160">
        <v>656</v>
      </c>
      <c r="B160" t="s">
        <v>982</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25">
      <c r="A161">
        <v>732</v>
      </c>
      <c r="B161" t="s">
        <v>983</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25">
      <c r="A162">
        <v>657</v>
      </c>
      <c r="B162" t="s">
        <v>984</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25">
      <c r="A163">
        <v>668</v>
      </c>
      <c r="B163" t="s">
        <v>985</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25">
      <c r="A164">
        <v>733</v>
      </c>
      <c r="B164" t="s">
        <v>986</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422</v>
      </c>
      <c r="B1" t="s">
        <v>423</v>
      </c>
      <c r="C1" t="s">
        <v>1843</v>
      </c>
      <c r="D1" t="s">
        <v>1705</v>
      </c>
      <c r="E1" t="s">
        <v>1844</v>
      </c>
      <c r="F1" t="s">
        <v>1849</v>
      </c>
      <c r="S1" t="s">
        <v>422</v>
      </c>
      <c r="T1" t="s">
        <v>1845</v>
      </c>
      <c r="U1" t="s">
        <v>1846</v>
      </c>
    </row>
    <row r="2" spans="1:21" x14ac:dyDescent="0.25">
      <c r="A2">
        <v>55</v>
      </c>
      <c r="B2" t="s">
        <v>496</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500</v>
      </c>
      <c r="U2">
        <v>88</v>
      </c>
    </row>
    <row r="3" spans="1:21" x14ac:dyDescent="0.25">
      <c r="A3">
        <v>149</v>
      </c>
      <c r="B3" t="s">
        <v>497</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502</v>
      </c>
      <c r="U3">
        <v>1</v>
      </c>
    </row>
    <row r="4" spans="1:21" x14ac:dyDescent="0.25">
      <c r="A4">
        <v>86</v>
      </c>
      <c r="B4" t="s">
        <v>498</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503</v>
      </c>
      <c r="U4">
        <v>29</v>
      </c>
    </row>
    <row r="5" spans="1:21" x14ac:dyDescent="0.25">
      <c r="A5">
        <v>87</v>
      </c>
      <c r="B5" t="s">
        <v>499</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504</v>
      </c>
      <c r="U5">
        <v>30</v>
      </c>
    </row>
    <row r="6" spans="1:21" x14ac:dyDescent="0.25">
      <c r="A6">
        <v>88</v>
      </c>
      <c r="B6" t="s">
        <v>500</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505</v>
      </c>
      <c r="U6">
        <v>148</v>
      </c>
    </row>
    <row r="7" spans="1:21" x14ac:dyDescent="0.25">
      <c r="A7">
        <v>184</v>
      </c>
      <c r="B7" t="s">
        <v>501</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536</v>
      </c>
      <c r="U7">
        <v>116</v>
      </c>
    </row>
    <row r="8" spans="1:21" x14ac:dyDescent="0.25">
      <c r="A8">
        <v>1</v>
      </c>
      <c r="B8" t="s">
        <v>502</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539</v>
      </c>
      <c r="U8">
        <v>154</v>
      </c>
    </row>
    <row r="9" spans="1:21" x14ac:dyDescent="0.25">
      <c r="A9">
        <v>29</v>
      </c>
      <c r="B9" t="s">
        <v>503</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565</v>
      </c>
      <c r="U9">
        <v>218</v>
      </c>
    </row>
    <row r="10" spans="1:21" x14ac:dyDescent="0.25">
      <c r="A10">
        <v>30</v>
      </c>
      <c r="B10" t="s">
        <v>504</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593</v>
      </c>
      <c r="U10">
        <v>21</v>
      </c>
    </row>
    <row r="11" spans="1:21" x14ac:dyDescent="0.25">
      <c r="A11">
        <v>148</v>
      </c>
      <c r="B11" t="s">
        <v>505</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594</v>
      </c>
      <c r="U11">
        <v>22</v>
      </c>
    </row>
    <row r="12" spans="1:21" x14ac:dyDescent="0.25">
      <c r="A12">
        <v>176</v>
      </c>
      <c r="B12" t="s">
        <v>506</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598</v>
      </c>
      <c r="U12">
        <v>167</v>
      </c>
    </row>
    <row r="13" spans="1:21" x14ac:dyDescent="0.25">
      <c r="A13">
        <v>177</v>
      </c>
      <c r="B13" t="s">
        <v>507</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618</v>
      </c>
      <c r="U13">
        <v>197</v>
      </c>
    </row>
    <row r="14" spans="1:21" x14ac:dyDescent="0.25">
      <c r="A14">
        <v>185</v>
      </c>
      <c r="B14" t="s">
        <v>508</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665</v>
      </c>
      <c r="U14">
        <v>82</v>
      </c>
    </row>
    <row r="15" spans="1:21" x14ac:dyDescent="0.25">
      <c r="A15">
        <v>217</v>
      </c>
      <c r="B15" t="s">
        <v>509</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696</v>
      </c>
      <c r="U15">
        <v>198</v>
      </c>
    </row>
    <row r="16" spans="1:21" x14ac:dyDescent="0.25">
      <c r="A16">
        <v>2</v>
      </c>
      <c r="B16" t="s">
        <v>510</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718</v>
      </c>
      <c r="U16">
        <v>89</v>
      </c>
    </row>
    <row r="17" spans="1:6" x14ac:dyDescent="0.25">
      <c r="A17">
        <v>37</v>
      </c>
      <c r="B17" t="s">
        <v>511</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25">
      <c r="A18">
        <v>31</v>
      </c>
      <c r="B18" t="s">
        <v>512</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25">
      <c r="A19">
        <v>3</v>
      </c>
      <c r="B19" t="s">
        <v>513</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25">
      <c r="A20">
        <v>77</v>
      </c>
      <c r="B20" t="s">
        <v>514</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25">
      <c r="A21">
        <v>69</v>
      </c>
      <c r="B21" t="s">
        <v>515</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25">
      <c r="A22">
        <v>222</v>
      </c>
      <c r="B22" t="s">
        <v>516</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25">
      <c r="A23">
        <v>4</v>
      </c>
      <c r="B23" t="s">
        <v>517</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25">
      <c r="A24">
        <v>5</v>
      </c>
      <c r="B24" t="s">
        <v>518</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25">
      <c r="A25">
        <v>6</v>
      </c>
      <c r="B25" t="s">
        <v>519</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25">
      <c r="A26">
        <v>7</v>
      </c>
      <c r="B26" t="s">
        <v>520</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25">
      <c r="A27">
        <v>72</v>
      </c>
      <c r="B27" t="s">
        <v>521</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25">
      <c r="A28">
        <v>92</v>
      </c>
      <c r="B28" t="s">
        <v>522</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25">
      <c r="A29">
        <v>93</v>
      </c>
      <c r="B29" t="s">
        <v>523</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25">
      <c r="A30">
        <v>126</v>
      </c>
      <c r="B30" t="s">
        <v>524</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25">
      <c r="A31">
        <v>127</v>
      </c>
      <c r="B31" t="s">
        <v>525</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25">
      <c r="A32">
        <v>60</v>
      </c>
      <c r="B32" t="s">
        <v>526</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25">
      <c r="A33">
        <v>211</v>
      </c>
      <c r="B33" t="s">
        <v>527</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25">
      <c r="A34">
        <v>212</v>
      </c>
      <c r="B34" t="s">
        <v>528</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25">
      <c r="A35">
        <v>61</v>
      </c>
      <c r="B35" t="s">
        <v>529</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25">
      <c r="A36">
        <v>205</v>
      </c>
      <c r="B36" t="s">
        <v>530</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25">
      <c r="A37">
        <v>207</v>
      </c>
      <c r="B37" t="s">
        <v>531</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25">
      <c r="A38">
        <v>208</v>
      </c>
      <c r="B38" t="s">
        <v>532</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25">
      <c r="A39">
        <v>141</v>
      </c>
      <c r="B39" t="s">
        <v>533</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25">
      <c r="A40">
        <v>142</v>
      </c>
      <c r="B40" t="s">
        <v>534</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25">
      <c r="A41">
        <v>115</v>
      </c>
      <c r="B41" t="s">
        <v>535</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25">
      <c r="A42">
        <v>116</v>
      </c>
      <c r="B42" t="s">
        <v>536</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25">
      <c r="A43">
        <v>63</v>
      </c>
      <c r="B43" t="s">
        <v>537</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25">
      <c r="A44">
        <v>153</v>
      </c>
      <c r="B44" t="s">
        <v>538</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25">
      <c r="A45">
        <v>154</v>
      </c>
      <c r="B45" t="s">
        <v>539</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25">
      <c r="A46">
        <v>95</v>
      </c>
      <c r="B46" t="s">
        <v>540</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25">
      <c r="A47">
        <v>152</v>
      </c>
      <c r="B47" t="s">
        <v>541</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25">
      <c r="A48">
        <v>64</v>
      </c>
      <c r="B48" t="s">
        <v>542</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25">
      <c r="A49">
        <v>76</v>
      </c>
      <c r="B49" t="s">
        <v>543</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25">
      <c r="A50">
        <v>75</v>
      </c>
      <c r="B50" t="s">
        <v>544</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25">
      <c r="A51">
        <v>50</v>
      </c>
      <c r="B51" t="s">
        <v>545</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25">
      <c r="A52">
        <v>169</v>
      </c>
      <c r="B52" t="s">
        <v>546</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25">
      <c r="A53">
        <v>170</v>
      </c>
      <c r="B53" t="s">
        <v>547</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25">
      <c r="A54">
        <v>144</v>
      </c>
      <c r="B54" t="s">
        <v>548</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25">
      <c r="A55">
        <v>45</v>
      </c>
      <c r="B55" t="s">
        <v>549</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25">
      <c r="A56">
        <v>44</v>
      </c>
      <c r="B56" t="s">
        <v>550</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25">
      <c r="A57">
        <v>65</v>
      </c>
      <c r="B57" t="s">
        <v>551</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25">
      <c r="A58">
        <v>8</v>
      </c>
      <c r="B58" t="s">
        <v>552</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25">
      <c r="A59">
        <v>9</v>
      </c>
      <c r="B59" t="s">
        <v>553</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25">
      <c r="A60">
        <v>10</v>
      </c>
      <c r="B60" t="s">
        <v>554</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25">
      <c r="A61">
        <v>11</v>
      </c>
      <c r="B61" t="s">
        <v>555</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25">
      <c r="A62">
        <v>12</v>
      </c>
      <c r="B62" t="s">
        <v>556</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25">
      <c r="A63">
        <v>13</v>
      </c>
      <c r="B63" t="s">
        <v>557</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25">
      <c r="A64">
        <v>134</v>
      </c>
      <c r="B64" t="s">
        <v>558</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25">
      <c r="A65">
        <v>135</v>
      </c>
      <c r="B65" t="s">
        <v>559</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25">
      <c r="A66">
        <v>57</v>
      </c>
      <c r="B66" t="s">
        <v>560</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25">
      <c r="A67">
        <v>160</v>
      </c>
      <c r="B67" t="s">
        <v>561</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25">
      <c r="A68">
        <v>159</v>
      </c>
      <c r="B68" t="s">
        <v>562</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25">
      <c r="A69">
        <v>59</v>
      </c>
      <c r="B69" t="s">
        <v>563</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25">
      <c r="A70">
        <v>52</v>
      </c>
      <c r="B70" t="s">
        <v>564</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25">
      <c r="A71">
        <v>218</v>
      </c>
      <c r="B71" t="s">
        <v>565</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25">
      <c r="A72">
        <v>219</v>
      </c>
      <c r="B72" t="s">
        <v>566</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25">
      <c r="A73">
        <v>125</v>
      </c>
      <c r="B73" t="s">
        <v>567</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25">
      <c r="A74">
        <v>209</v>
      </c>
      <c r="B74" t="s">
        <v>568</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25">
      <c r="A75">
        <v>143</v>
      </c>
      <c r="B75" t="s">
        <v>569</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25">
      <c r="A76">
        <v>206</v>
      </c>
      <c r="B76" t="s">
        <v>570</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25">
      <c r="A77">
        <v>183</v>
      </c>
      <c r="B77" t="s">
        <v>571</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25">
      <c r="A78">
        <v>128</v>
      </c>
      <c r="B78" t="s">
        <v>572</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25">
      <c r="A79">
        <v>129</v>
      </c>
      <c r="B79" t="s">
        <v>573</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25">
      <c r="A80">
        <v>104</v>
      </c>
      <c r="B80" t="s">
        <v>574</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25">
      <c r="A81">
        <v>228</v>
      </c>
      <c r="B81" t="s">
        <v>575</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25">
      <c r="A82">
        <v>109</v>
      </c>
      <c r="B82" t="s">
        <v>576</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25">
      <c r="A83">
        <v>110</v>
      </c>
      <c r="B83" t="s">
        <v>577</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25">
      <c r="A84">
        <v>51</v>
      </c>
      <c r="B84" t="s">
        <v>578</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25">
      <c r="A85">
        <v>203</v>
      </c>
      <c r="B85" t="s">
        <v>579</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25">
      <c r="A86">
        <v>204</v>
      </c>
      <c r="B86" t="s">
        <v>580</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25">
      <c r="A87">
        <v>73</v>
      </c>
      <c r="B87" t="s">
        <v>581</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25">
      <c r="A88">
        <v>74</v>
      </c>
      <c r="B88" t="s">
        <v>582</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25">
      <c r="A89">
        <v>162</v>
      </c>
      <c r="B89" t="s">
        <v>583</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25">
      <c r="A90">
        <v>14</v>
      </c>
      <c r="B90" t="s">
        <v>584</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25">
      <c r="A91">
        <v>15</v>
      </c>
      <c r="B91" t="s">
        <v>585</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25">
      <c r="A92">
        <v>16</v>
      </c>
      <c r="B92" t="s">
        <v>586</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25">
      <c r="A93">
        <v>17</v>
      </c>
      <c r="B93" t="s">
        <v>587</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25">
      <c r="A94">
        <v>18</v>
      </c>
      <c r="B94" t="s">
        <v>588</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25">
      <c r="A95">
        <v>19</v>
      </c>
      <c r="B95" t="s">
        <v>589</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25">
      <c r="A96">
        <v>118</v>
      </c>
      <c r="B96" t="s">
        <v>590</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25">
      <c r="A97">
        <v>119</v>
      </c>
      <c r="B97" t="s">
        <v>591</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25">
      <c r="A98">
        <v>20</v>
      </c>
      <c r="B98" t="s">
        <v>592</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25">
      <c r="A99">
        <v>21</v>
      </c>
      <c r="B99" t="s">
        <v>593</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25">
      <c r="A100">
        <v>22</v>
      </c>
      <c r="B100" t="s">
        <v>594</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25">
      <c r="A101">
        <v>194</v>
      </c>
      <c r="B101" t="s">
        <v>595</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25">
      <c r="A102">
        <v>195</v>
      </c>
      <c r="B102" t="s">
        <v>596</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25">
      <c r="A103">
        <v>96</v>
      </c>
      <c r="B103" t="s">
        <v>597</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25">
      <c r="A104">
        <v>167</v>
      </c>
      <c r="B104" t="s">
        <v>598</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25">
      <c r="A105">
        <v>182</v>
      </c>
      <c r="B105" t="s">
        <v>599</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25">
      <c r="A106">
        <v>38</v>
      </c>
      <c r="B106" t="s">
        <v>600</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25">
      <c r="A107">
        <v>39</v>
      </c>
      <c r="B107" t="s">
        <v>601</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25">
      <c r="A108">
        <v>132</v>
      </c>
      <c r="B108" t="s">
        <v>602</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25">
      <c r="A109">
        <v>97</v>
      </c>
      <c r="B109" t="s">
        <v>603</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25">
      <c r="A110">
        <v>168</v>
      </c>
      <c r="B110" t="s">
        <v>604</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25">
      <c r="A111">
        <v>108</v>
      </c>
      <c r="B111" t="s">
        <v>605</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25">
      <c r="A112">
        <v>161</v>
      </c>
      <c r="B112" t="s">
        <v>606</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25">
      <c r="A113">
        <v>71</v>
      </c>
      <c r="B113" t="s">
        <v>607</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25">
      <c r="A114">
        <v>221</v>
      </c>
      <c r="B114" t="s">
        <v>608</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25">
      <c r="A115">
        <v>166</v>
      </c>
      <c r="B115" t="s">
        <v>609</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25">
      <c r="A116">
        <v>223</v>
      </c>
      <c r="B116" t="s">
        <v>610</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25">
      <c r="A117">
        <v>224</v>
      </c>
      <c r="B117" t="s">
        <v>611</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25">
      <c r="A118">
        <v>66</v>
      </c>
      <c r="B118" t="s">
        <v>612</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25">
      <c r="A119">
        <v>67</v>
      </c>
      <c r="B119" t="s">
        <v>613</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25">
      <c r="A120">
        <v>186</v>
      </c>
      <c r="B120" t="s">
        <v>614</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25">
      <c r="A121">
        <v>28</v>
      </c>
      <c r="B121" t="s">
        <v>615</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25">
      <c r="A122">
        <v>202</v>
      </c>
      <c r="B122" t="s">
        <v>616</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25">
      <c r="A123">
        <v>121</v>
      </c>
      <c r="B123" t="s">
        <v>617</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25">
      <c r="A124">
        <v>197</v>
      </c>
      <c r="B124" t="s">
        <v>618</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25">
      <c r="A125">
        <v>107</v>
      </c>
      <c r="B125" t="s">
        <v>619</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25">
      <c r="A126">
        <v>94</v>
      </c>
      <c r="B126" t="s">
        <v>620</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25">
      <c r="A127">
        <v>36</v>
      </c>
      <c r="B127" t="s">
        <v>621</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25">
      <c r="A128">
        <v>173</v>
      </c>
      <c r="B128" t="s">
        <v>622</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25">
      <c r="A129">
        <v>174</v>
      </c>
      <c r="B129" t="s">
        <v>623</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25">
      <c r="A130">
        <v>175</v>
      </c>
      <c r="B130" t="s">
        <v>624</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25">
      <c r="A131">
        <v>220</v>
      </c>
      <c r="B131" t="s">
        <v>625</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25">
      <c r="A132">
        <v>124</v>
      </c>
      <c r="B132" t="s">
        <v>626</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25">
      <c r="A133">
        <v>47</v>
      </c>
      <c r="B133" t="s">
        <v>627</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25">
      <c r="A134">
        <v>48</v>
      </c>
      <c r="B134" t="s">
        <v>628</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25">
      <c r="A135">
        <v>49</v>
      </c>
      <c r="B135" t="s">
        <v>629</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25">
      <c r="A136">
        <v>216</v>
      </c>
      <c r="B136" t="s">
        <v>630</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25">
      <c r="A137">
        <v>34</v>
      </c>
      <c r="B137" t="s">
        <v>631</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25">
      <c r="A138">
        <v>225</v>
      </c>
      <c r="B138" t="s">
        <v>632</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25">
      <c r="A139">
        <v>171</v>
      </c>
      <c r="B139" t="s">
        <v>633</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25">
      <c r="A140">
        <v>172</v>
      </c>
      <c r="B140" t="s">
        <v>634</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25">
      <c r="A141">
        <v>150</v>
      </c>
      <c r="B141" t="s">
        <v>635</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25">
      <c r="A142">
        <v>196</v>
      </c>
      <c r="B142" t="s">
        <v>636</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25">
      <c r="A143">
        <v>81</v>
      </c>
      <c r="B143" t="s">
        <v>637</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25">
      <c r="A144">
        <v>213</v>
      </c>
      <c r="B144" t="s">
        <v>638</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25">
      <c r="A145">
        <v>35</v>
      </c>
      <c r="B145" t="s">
        <v>639</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25">
      <c r="A146">
        <v>229</v>
      </c>
      <c r="B146" t="s">
        <v>640</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25">
      <c r="A147">
        <v>230</v>
      </c>
      <c r="B147" t="s">
        <v>641</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25">
      <c r="A148">
        <v>23</v>
      </c>
      <c r="B148" t="s">
        <v>642</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25">
      <c r="A149">
        <v>24</v>
      </c>
      <c r="B149" t="s">
        <v>643</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25">
      <c r="A150">
        <v>137</v>
      </c>
      <c r="B150" t="s">
        <v>644</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25">
      <c r="A151">
        <v>138</v>
      </c>
      <c r="B151" t="s">
        <v>645</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25">
      <c r="A152">
        <v>139</v>
      </c>
      <c r="B152" t="s">
        <v>646</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25">
      <c r="A153">
        <v>140</v>
      </c>
      <c r="B153" t="s">
        <v>647</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25">
      <c r="A154">
        <v>133</v>
      </c>
      <c r="B154" t="s">
        <v>648</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25">
      <c r="A155">
        <v>113</v>
      </c>
      <c r="B155" t="s">
        <v>649</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25">
      <c r="A156">
        <v>114</v>
      </c>
      <c r="B156" t="s">
        <v>650</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25">
      <c r="A157">
        <v>179</v>
      </c>
      <c r="B157" t="s">
        <v>651</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25">
      <c r="A158">
        <v>180</v>
      </c>
      <c r="B158" t="s">
        <v>652</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25">
      <c r="A159">
        <v>98</v>
      </c>
      <c r="B159" t="s">
        <v>653</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25">
      <c r="A160">
        <v>46</v>
      </c>
      <c r="B160" t="s">
        <v>654</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25">
      <c r="A161">
        <v>147</v>
      </c>
      <c r="B161" t="s">
        <v>655</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25">
      <c r="A162">
        <v>200</v>
      </c>
      <c r="B162" t="s">
        <v>656</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25">
      <c r="A163">
        <v>201</v>
      </c>
      <c r="B163" t="s">
        <v>657</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25">
      <c r="A164">
        <v>187</v>
      </c>
      <c r="B164" t="s">
        <v>658</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25">
      <c r="A165">
        <v>155</v>
      </c>
      <c r="B165" t="s">
        <v>659</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25">
      <c r="A166">
        <v>210</v>
      </c>
      <c r="B166" t="s">
        <v>660</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25">
      <c r="A167">
        <v>130</v>
      </c>
      <c r="B167" t="s">
        <v>661</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25">
      <c r="A168">
        <v>80</v>
      </c>
      <c r="B168" t="s">
        <v>662</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25">
      <c r="A169">
        <v>145</v>
      </c>
      <c r="B169" t="s">
        <v>663</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25">
      <c r="A170">
        <v>58</v>
      </c>
      <c r="B170" t="s">
        <v>664</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25">
      <c r="A171">
        <v>82</v>
      </c>
      <c r="B171" t="s">
        <v>665</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25">
      <c r="A172">
        <v>188</v>
      </c>
      <c r="B172" t="s">
        <v>666</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25">
      <c r="A173">
        <v>70</v>
      </c>
      <c r="B173" t="s">
        <v>667</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25">
      <c r="A174">
        <v>122</v>
      </c>
      <c r="B174" t="s">
        <v>668</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25">
      <c r="A175">
        <v>123</v>
      </c>
      <c r="B175" t="s">
        <v>669</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25">
      <c r="A176">
        <v>192</v>
      </c>
      <c r="B176" t="s">
        <v>670</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25">
      <c r="A177">
        <v>193</v>
      </c>
      <c r="B177" t="s">
        <v>671</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25">
      <c r="A178">
        <v>117</v>
      </c>
      <c r="B178" t="s">
        <v>672</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25">
      <c r="A179">
        <v>215</v>
      </c>
      <c r="B179" t="s">
        <v>673</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25">
      <c r="A180">
        <v>164</v>
      </c>
      <c r="B180" t="s">
        <v>674</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25">
      <c r="A181">
        <v>165</v>
      </c>
      <c r="B181" t="s">
        <v>675</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25">
      <c r="A182">
        <v>214</v>
      </c>
      <c r="B182" t="s">
        <v>676</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25">
      <c r="A183">
        <v>40</v>
      </c>
      <c r="B183" t="s">
        <v>677</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25">
      <c r="A184">
        <v>41</v>
      </c>
      <c r="B184" t="s">
        <v>678</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25">
      <c r="A185">
        <v>226</v>
      </c>
      <c r="B185" t="s">
        <v>679</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25">
      <c r="A186">
        <v>78</v>
      </c>
      <c r="B186" t="s">
        <v>680</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25">
      <c r="A187">
        <v>79</v>
      </c>
      <c r="B187" t="s">
        <v>681</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25">
      <c r="A188">
        <v>53</v>
      </c>
      <c r="B188" t="s">
        <v>682</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25">
      <c r="A189">
        <v>146</v>
      </c>
      <c r="B189" t="s">
        <v>683</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25">
      <c r="A190">
        <v>120</v>
      </c>
      <c r="B190" t="s">
        <v>684</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25">
      <c r="A191">
        <v>190</v>
      </c>
      <c r="B191" t="s">
        <v>685</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25">
      <c r="A192">
        <v>191</v>
      </c>
      <c r="B192" t="s">
        <v>686</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25">
      <c r="A193">
        <v>136</v>
      </c>
      <c r="B193" t="s">
        <v>687</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25">
      <c r="A194">
        <v>26</v>
      </c>
      <c r="B194" t="s">
        <v>688</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25">
      <c r="A195">
        <v>27</v>
      </c>
      <c r="B195" t="s">
        <v>689</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25">
      <c r="A196">
        <v>199</v>
      </c>
      <c r="B196" t="s">
        <v>690</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25">
      <c r="A197">
        <v>111</v>
      </c>
      <c r="B197" t="s">
        <v>691</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25">
      <c r="A198">
        <v>112</v>
      </c>
      <c r="B198" t="s">
        <v>692</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25">
      <c r="A199">
        <v>62</v>
      </c>
      <c r="B199" t="s">
        <v>693</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25">
      <c r="A200">
        <v>32</v>
      </c>
      <c r="B200" t="s">
        <v>694</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25">
      <c r="A201">
        <v>33</v>
      </c>
      <c r="B201" t="s">
        <v>695</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25">
      <c r="A202">
        <v>198</v>
      </c>
      <c r="B202" t="s">
        <v>696</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25">
      <c r="A203">
        <v>83</v>
      </c>
      <c r="B203" t="s">
        <v>697</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25">
      <c r="A204">
        <v>84</v>
      </c>
      <c r="B204" t="s">
        <v>698</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25">
      <c r="A205">
        <v>85</v>
      </c>
      <c r="B205" t="s">
        <v>699</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25">
      <c r="A206">
        <v>163</v>
      </c>
      <c r="B206" t="s">
        <v>700</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25">
      <c r="A207">
        <v>181</v>
      </c>
      <c r="B207" t="s">
        <v>701</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25">
      <c r="A208">
        <v>25</v>
      </c>
      <c r="B208" t="s">
        <v>702</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25">
      <c r="A209">
        <v>189</v>
      </c>
      <c r="B209" t="s">
        <v>703</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25">
      <c r="A210">
        <v>105</v>
      </c>
      <c r="B210" t="s">
        <v>704</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25">
      <c r="A211">
        <v>106</v>
      </c>
      <c r="B211" t="s">
        <v>705</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25">
      <c r="A212">
        <v>54</v>
      </c>
      <c r="B212" t="s">
        <v>706</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25">
      <c r="A213">
        <v>42</v>
      </c>
      <c r="B213" t="s">
        <v>707</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25">
      <c r="A214">
        <v>43</v>
      </c>
      <c r="B214" t="s">
        <v>708</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25">
      <c r="A215">
        <v>156</v>
      </c>
      <c r="B215" t="s">
        <v>709</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25">
      <c r="A216">
        <v>157</v>
      </c>
      <c r="B216" t="s">
        <v>710</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25">
      <c r="A217">
        <v>158</v>
      </c>
      <c r="B217" t="s">
        <v>711</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25">
      <c r="A218">
        <v>99</v>
      </c>
      <c r="B218" t="s">
        <v>712</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25">
      <c r="A219">
        <v>178</v>
      </c>
      <c r="B219" t="s">
        <v>713</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25">
      <c r="A220">
        <v>151</v>
      </c>
      <c r="B220" t="s">
        <v>714</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25">
      <c r="A221">
        <v>227</v>
      </c>
      <c r="B221" t="s">
        <v>715</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25">
      <c r="A222">
        <v>68</v>
      </c>
      <c r="B222" t="s">
        <v>716</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25">
      <c r="A223">
        <v>100</v>
      </c>
      <c r="B223" t="s">
        <v>717</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25">
      <c r="A224">
        <v>89</v>
      </c>
      <c r="B224" t="s">
        <v>718</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25">
      <c r="A225">
        <v>90</v>
      </c>
      <c r="B225" t="s">
        <v>719</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25">
      <c r="A226">
        <v>91</v>
      </c>
      <c r="B226" t="s">
        <v>720</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25">
      <c r="A227">
        <v>101</v>
      </c>
      <c r="B227" t="s">
        <v>721</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25">
      <c r="A228">
        <v>102</v>
      </c>
      <c r="B228" t="s">
        <v>722</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25">
      <c r="A229">
        <v>103</v>
      </c>
      <c r="B229" t="s">
        <v>723</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25">
      <c r="A230">
        <v>56</v>
      </c>
      <c r="B230" t="s">
        <v>724</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25">
      <c r="A231">
        <v>131</v>
      </c>
      <c r="B231" t="s">
        <v>725</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5" x14ac:dyDescent="0.25"/>
  <cols>
    <col min="2" max="2" width="33" bestFit="1" customWidth="1"/>
    <col min="3" max="3" width="33" customWidth="1"/>
    <col min="4" max="4" width="106.140625" bestFit="1" customWidth="1"/>
  </cols>
  <sheetData>
    <row r="1" spans="1:21" x14ac:dyDescent="0.25">
      <c r="A1" t="s">
        <v>422</v>
      </c>
      <c r="B1" t="s">
        <v>423</v>
      </c>
      <c r="C1" t="s">
        <v>1843</v>
      </c>
      <c r="D1" t="s">
        <v>1705</v>
      </c>
      <c r="E1" t="s">
        <v>1847</v>
      </c>
      <c r="F1" t="s">
        <v>1848</v>
      </c>
      <c r="S1" t="s">
        <v>422</v>
      </c>
      <c r="T1" t="s">
        <v>1845</v>
      </c>
      <c r="U1" t="s">
        <v>1846</v>
      </c>
    </row>
    <row r="2" spans="1:21" x14ac:dyDescent="0.25">
      <c r="A2">
        <v>24</v>
      </c>
      <c r="B2" t="s">
        <v>987</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987</v>
      </c>
      <c r="U2">
        <v>24</v>
      </c>
    </row>
    <row r="3" spans="1:21" x14ac:dyDescent="0.25">
      <c r="A3">
        <v>18</v>
      </c>
      <c r="B3" t="s">
        <v>988</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989</v>
      </c>
      <c r="U3">
        <v>7</v>
      </c>
    </row>
    <row r="4" spans="1:21" x14ac:dyDescent="0.25">
      <c r="A4">
        <v>7</v>
      </c>
      <c r="B4" t="s">
        <v>989</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991</v>
      </c>
      <c r="U4">
        <v>8</v>
      </c>
    </row>
    <row r="5" spans="1:21" x14ac:dyDescent="0.25">
      <c r="A5">
        <v>14</v>
      </c>
      <c r="B5" t="s">
        <v>990</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992</v>
      </c>
      <c r="U5">
        <v>1</v>
      </c>
    </row>
    <row r="6" spans="1:21" x14ac:dyDescent="0.25">
      <c r="A6">
        <v>8</v>
      </c>
      <c r="B6" t="s">
        <v>991</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993</v>
      </c>
      <c r="U6">
        <v>9</v>
      </c>
    </row>
    <row r="7" spans="1:21" x14ac:dyDescent="0.25">
      <c r="A7">
        <v>1</v>
      </c>
      <c r="B7" t="s">
        <v>992</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994</v>
      </c>
      <c r="U7">
        <v>19</v>
      </c>
    </row>
    <row r="8" spans="1:21" x14ac:dyDescent="0.25">
      <c r="A8">
        <v>9</v>
      </c>
      <c r="B8" t="s">
        <v>993</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995</v>
      </c>
      <c r="U8">
        <v>21</v>
      </c>
    </row>
    <row r="9" spans="1:21" x14ac:dyDescent="0.25">
      <c r="A9">
        <v>19</v>
      </c>
      <c r="B9" t="s">
        <v>994</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996</v>
      </c>
      <c r="U9">
        <v>15</v>
      </c>
    </row>
    <row r="10" spans="1:21" x14ac:dyDescent="0.25">
      <c r="A10">
        <v>21</v>
      </c>
      <c r="B10" t="s">
        <v>995</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998</v>
      </c>
      <c r="U10">
        <v>16</v>
      </c>
    </row>
    <row r="11" spans="1:21" x14ac:dyDescent="0.25">
      <c r="A11">
        <v>15</v>
      </c>
      <c r="B11" t="s">
        <v>996</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999</v>
      </c>
      <c r="U11">
        <v>20</v>
      </c>
    </row>
    <row r="12" spans="1:21" x14ac:dyDescent="0.25">
      <c r="A12">
        <v>5</v>
      </c>
      <c r="B12" t="s">
        <v>997</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1000</v>
      </c>
      <c r="U12">
        <v>23</v>
      </c>
    </row>
    <row r="13" spans="1:21" x14ac:dyDescent="0.25">
      <c r="A13">
        <v>16</v>
      </c>
      <c r="B13" t="s">
        <v>998</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1002</v>
      </c>
      <c r="U13">
        <v>10</v>
      </c>
    </row>
    <row r="14" spans="1:21" x14ac:dyDescent="0.25">
      <c r="A14">
        <v>20</v>
      </c>
      <c r="B14" t="s">
        <v>999</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1003</v>
      </c>
      <c r="U14">
        <v>3</v>
      </c>
    </row>
    <row r="15" spans="1:21" x14ac:dyDescent="0.25">
      <c r="A15">
        <v>23</v>
      </c>
      <c r="B15" t="s">
        <v>1000</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1010</v>
      </c>
      <c r="U15">
        <v>25</v>
      </c>
    </row>
    <row r="16" spans="1:21" x14ac:dyDescent="0.25">
      <c r="A16">
        <v>2</v>
      </c>
      <c r="B16" t="s">
        <v>1001</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25">
      <c r="A17">
        <v>10</v>
      </c>
      <c r="B17" t="s">
        <v>1002</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25">
      <c r="A18">
        <v>3</v>
      </c>
      <c r="B18" t="s">
        <v>1003</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25">
      <c r="A19">
        <v>11</v>
      </c>
      <c r="B19" t="s">
        <v>1004</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25">
      <c r="A20">
        <v>22</v>
      </c>
      <c r="B20" t="s">
        <v>1005</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25">
      <c r="A21">
        <v>17</v>
      </c>
      <c r="B21" t="s">
        <v>1006</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25">
      <c r="A22">
        <v>12</v>
      </c>
      <c r="B22" t="s">
        <v>1007</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25">
      <c r="A23">
        <v>13</v>
      </c>
      <c r="B23" t="s">
        <v>1008</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25">
      <c r="A24">
        <v>4</v>
      </c>
      <c r="B24" t="s">
        <v>1009</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25">
      <c r="A25">
        <v>25</v>
      </c>
      <c r="B25" t="s">
        <v>1010</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25">
      <c r="A26">
        <v>6</v>
      </c>
      <c r="B26" t="s">
        <v>1011</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3"/>
  <sheetViews>
    <sheetView workbookViewId="0">
      <pane ySplit="1" topLeftCell="A140" activePane="bottomLeft" state="frozen"/>
      <selection pane="bottomLeft" activeCell="A153" sqref="A153"/>
    </sheetView>
  </sheetViews>
  <sheetFormatPr defaultRowHeight="15" x14ac:dyDescent="0.25"/>
  <cols>
    <col min="1" max="1" width="20.42578125" customWidth="1"/>
    <col min="2" max="4" width="19.7109375" customWidth="1"/>
    <col min="5" max="5" width="65.5703125" customWidth="1"/>
    <col min="6" max="8" width="19.7109375" customWidth="1"/>
    <col min="10" max="10" width="49.28515625" bestFit="1" customWidth="1"/>
  </cols>
  <sheetData>
    <row r="1" spans="1:10" x14ac:dyDescent="0.25">
      <c r="A1" t="s">
        <v>1708</v>
      </c>
      <c r="B1" t="s">
        <v>177</v>
      </c>
      <c r="C1" t="s">
        <v>178</v>
      </c>
      <c r="D1" t="s">
        <v>179</v>
      </c>
      <c r="E1" t="s">
        <v>180</v>
      </c>
      <c r="F1" t="s">
        <v>138</v>
      </c>
      <c r="G1" t="s">
        <v>1716</v>
      </c>
      <c r="H1" t="s">
        <v>2014</v>
      </c>
      <c r="I1" t="s">
        <v>109</v>
      </c>
      <c r="J1" t="s">
        <v>2054</v>
      </c>
    </row>
    <row r="2" spans="1:10" s="5" customFormat="1" x14ac:dyDescent="0.25">
      <c r="A2" t="s">
        <v>33</v>
      </c>
      <c r="B2" s="2" t="s">
        <v>139</v>
      </c>
      <c r="C2" s="6" t="s">
        <v>192</v>
      </c>
      <c r="D2" s="6" t="s">
        <v>193</v>
      </c>
      <c r="F2" s="5" t="s">
        <v>139</v>
      </c>
      <c r="G2" s="5" t="s">
        <v>1040</v>
      </c>
      <c r="H2" s="6" t="s">
        <v>2015</v>
      </c>
      <c r="I2" s="5" t="str">
        <f>CONCATENATE("insert into ccd_cruise_legs (", B$1, ", ", C$1, ", ", D$1, ", ", E$1, ", ", F$1, ", ", A$1, ", ", G$1, ", ", H$1,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 '", H2, "');")</f>
        <v>insert into ccd_cruise_legs (LEG_NAME, LEG_START_DATE, LEG_END_DATE, LEG_DESC, CRUISE_ID, VESSEL_ID, PLAT_TYPE_ID, TZ_NAME)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 'US/Hawaii');</v>
      </c>
    </row>
    <row r="3" spans="1:10" s="5" customFormat="1" x14ac:dyDescent="0.25">
      <c r="A3" t="s">
        <v>33</v>
      </c>
      <c r="B3" s="5" t="s">
        <v>145</v>
      </c>
      <c r="C3" s="6" t="s">
        <v>194</v>
      </c>
      <c r="D3" s="6" t="s">
        <v>195</v>
      </c>
      <c r="F3" s="5" t="s">
        <v>145</v>
      </c>
      <c r="G3" s="5" t="s">
        <v>1040</v>
      </c>
      <c r="H3" s="6" t="s">
        <v>2125</v>
      </c>
      <c r="I3" s="5" t="str">
        <f t="shared" ref="I3:I66" si="0">CONCATENATE("insert into ccd_cruise_legs (", B$1, ", ", C$1, ", ", D$1, ", ", E$1, ", ", F$1, ", ", A$1, ", ", G$1, ", ", H$1,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 '", H3, "');")</f>
        <v>insert into ccd_cruise_legs (LEG_NAME, LEG_START_DATE, LEG_END_DATE, LEG_DESC, CRUISE_ID, VESSEL_ID, PLAT_TYPE_ID, TZ_NAME)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 'Etc/GMT+10');</v>
      </c>
    </row>
    <row r="4" spans="1:10" s="5" customFormat="1" x14ac:dyDescent="0.25">
      <c r="A4" t="s">
        <v>33</v>
      </c>
      <c r="B4" s="5" t="s">
        <v>147</v>
      </c>
      <c r="C4" s="6" t="s">
        <v>188</v>
      </c>
      <c r="D4" s="6" t="s">
        <v>189</v>
      </c>
      <c r="F4" s="5" t="s">
        <v>147</v>
      </c>
      <c r="G4" s="5" t="s">
        <v>1040</v>
      </c>
      <c r="H4" s="6" t="s">
        <v>2125</v>
      </c>
      <c r="I4" s="5" t="str">
        <f t="shared" si="0"/>
        <v>insert into ccd_cruise_legs (LEG_NAME, LEG_START_DATE, LEG_END_DATE, LEG_DESC, CRUISE_ID, VESSEL_ID, PLAT_TYPE_ID, TZ_NAME)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 'Etc/GMT+10');</v>
      </c>
    </row>
    <row r="5" spans="1:10" s="5" customFormat="1" x14ac:dyDescent="0.25">
      <c r="A5" t="s">
        <v>33</v>
      </c>
      <c r="B5" s="14" t="s">
        <v>75</v>
      </c>
      <c r="C5" s="6" t="s">
        <v>190</v>
      </c>
      <c r="D5" s="6" t="s">
        <v>191</v>
      </c>
      <c r="F5" s="5" t="s">
        <v>75</v>
      </c>
      <c r="G5" s="5" t="s">
        <v>1040</v>
      </c>
      <c r="H5" s="6" t="s">
        <v>2125</v>
      </c>
      <c r="I5" s="5" t="str">
        <f t="shared" si="0"/>
        <v>insert into ccd_cruise_legs (LEG_NAME, LEG_START_DATE, LEG_END_DATE, LEG_DESC, CRUISE_ID, VESSEL_ID, PLAT_TYPE_ID, TZ_NAME)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 'Etc/GMT+10');</v>
      </c>
    </row>
    <row r="6" spans="1:10" s="5" customFormat="1" x14ac:dyDescent="0.25">
      <c r="A6" t="s">
        <v>4</v>
      </c>
      <c r="B6" s="5" t="s">
        <v>186</v>
      </c>
      <c r="C6" s="6" t="s">
        <v>202</v>
      </c>
      <c r="D6" s="6" t="s">
        <v>205</v>
      </c>
      <c r="F6" s="5" t="s">
        <v>6</v>
      </c>
      <c r="G6" s="5" t="s">
        <v>1040</v>
      </c>
      <c r="H6" s="6" t="s">
        <v>2015</v>
      </c>
      <c r="I6" s="5" t="str">
        <f t="shared" si="0"/>
        <v>insert into ccd_cruise_legs (LEG_NAME, LEG_START_DATE, LEG_END_DATE, LEG_DESC, CRUISE_ID, VESSEL_ID, PLAT_TYPE_ID, TZ_NAME)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 'US/Hawaii');</v>
      </c>
    </row>
    <row r="7" spans="1:10" s="5" customFormat="1" x14ac:dyDescent="0.25">
      <c r="A7" t="s">
        <v>4</v>
      </c>
      <c r="B7" s="5" t="s">
        <v>203</v>
      </c>
      <c r="C7" s="6" t="s">
        <v>206</v>
      </c>
      <c r="D7" s="6" t="s">
        <v>207</v>
      </c>
      <c r="F7" s="5" t="s">
        <v>6</v>
      </c>
      <c r="G7" s="5" t="s">
        <v>1040</v>
      </c>
      <c r="H7" s="6" t="s">
        <v>2015</v>
      </c>
      <c r="I7" s="5" t="str">
        <f t="shared" si="0"/>
        <v>insert into ccd_cruise_legs (LEG_NAME, LEG_START_DATE, LEG_END_DATE, LEG_DESC, CRUISE_ID, VESSEL_ID, PLAT_TYPE_ID, TZ_NAME)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 'US/Hawaii');</v>
      </c>
    </row>
    <row r="8" spans="1:10" s="5" customFormat="1" x14ac:dyDescent="0.25">
      <c r="A8" t="s">
        <v>4</v>
      </c>
      <c r="B8" s="5" t="s">
        <v>204</v>
      </c>
      <c r="C8" s="6" t="s">
        <v>207</v>
      </c>
      <c r="D8" s="6" t="s">
        <v>208</v>
      </c>
      <c r="F8" s="5" t="s">
        <v>6</v>
      </c>
      <c r="G8" s="5" t="s">
        <v>1040</v>
      </c>
      <c r="H8" s="6" t="s">
        <v>2015</v>
      </c>
      <c r="I8" s="5" t="str">
        <f t="shared" si="0"/>
        <v>insert into ccd_cruise_legs (LEG_NAME, LEG_START_DATE, LEG_END_DATE, LEG_DESC, CRUISE_ID, VESSEL_ID, PLAT_TYPE_ID, TZ_NAME)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 'US/Hawaii');</v>
      </c>
    </row>
    <row r="9" spans="1:10" s="5" customFormat="1" x14ac:dyDescent="0.25">
      <c r="A9" t="s">
        <v>4</v>
      </c>
      <c r="B9" s="2" t="s">
        <v>187</v>
      </c>
      <c r="C9" s="6" t="s">
        <v>196</v>
      </c>
      <c r="D9" s="6" t="s">
        <v>201</v>
      </c>
      <c r="F9" s="5" t="s">
        <v>23</v>
      </c>
      <c r="G9" s="5" t="s">
        <v>1040</v>
      </c>
      <c r="H9" s="6" t="s">
        <v>2015</v>
      </c>
      <c r="I9" s="5" t="str">
        <f t="shared" si="0"/>
        <v>insert into ccd_cruise_legs (LEG_NAME, LEG_START_DATE, LEG_END_DATE, LEG_DESC, CRUISE_ID, VESSEL_ID, PLAT_TYPE_ID, TZ_NAME)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 'US/Hawaii');</v>
      </c>
    </row>
    <row r="10" spans="1:10" s="5" customFormat="1" x14ac:dyDescent="0.25">
      <c r="A10" t="s">
        <v>4</v>
      </c>
      <c r="B10" s="2" t="s">
        <v>324</v>
      </c>
      <c r="C10" s="6" t="s">
        <v>197</v>
      </c>
      <c r="D10" s="6" t="s">
        <v>198</v>
      </c>
      <c r="F10" s="5" t="s">
        <v>23</v>
      </c>
      <c r="G10" s="5" t="s">
        <v>1040</v>
      </c>
      <c r="H10" s="6" t="s">
        <v>2015</v>
      </c>
      <c r="I10" s="5" t="str">
        <f t="shared" si="0"/>
        <v>insert into ccd_cruise_legs (LEG_NAME, LEG_START_DATE, LEG_END_DATE, LEG_DESC, CRUISE_ID, VESSEL_ID, PLAT_TYPE_ID, TZ_NAME)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 'US/Hawaii');</v>
      </c>
    </row>
    <row r="11" spans="1:10" s="5" customFormat="1" x14ac:dyDescent="0.25">
      <c r="A11" t="s">
        <v>4</v>
      </c>
      <c r="B11" s="2" t="s">
        <v>325</v>
      </c>
      <c r="C11" s="6" t="s">
        <v>199</v>
      </c>
      <c r="D11" s="6" t="s">
        <v>200</v>
      </c>
      <c r="F11" s="5" t="s">
        <v>23</v>
      </c>
      <c r="G11" s="5" t="s">
        <v>1040</v>
      </c>
      <c r="H11" s="6" t="s">
        <v>2015</v>
      </c>
      <c r="I11" s="5" t="str">
        <f t="shared" si="0"/>
        <v>insert into ccd_cruise_legs (LEG_NAME, LEG_START_DATE, LEG_END_DATE, LEG_DESC, CRUISE_ID, VESSEL_ID, PLAT_TYPE_ID, TZ_NAME)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 'US/Hawaii');</v>
      </c>
    </row>
    <row r="12" spans="1:10" s="5" customFormat="1" x14ac:dyDescent="0.25">
      <c r="A12" t="s">
        <v>4</v>
      </c>
      <c r="B12" s="2" t="s">
        <v>3</v>
      </c>
      <c r="C12" s="6" t="s">
        <v>228</v>
      </c>
      <c r="D12" s="6" t="s">
        <v>229</v>
      </c>
      <c r="F12" s="5" t="s">
        <v>3</v>
      </c>
      <c r="G12" s="5" t="s">
        <v>1040</v>
      </c>
      <c r="H12" s="6" t="s">
        <v>2015</v>
      </c>
      <c r="I12" s="5" t="str">
        <f t="shared" si="0"/>
        <v>insert into ccd_cruise_legs (LEG_NAME, LEG_START_DATE, LEG_END_DATE, LEG_DESC, CRUISE_ID, VESSEL_ID, PLAT_TYPE_ID, TZ_NAME)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 'US/Hawaii');</v>
      </c>
    </row>
    <row r="13" spans="1:10" s="5" customFormat="1" x14ac:dyDescent="0.25">
      <c r="A13" t="s">
        <v>4</v>
      </c>
      <c r="B13" s="5" t="s">
        <v>5</v>
      </c>
      <c r="C13" s="6" t="s">
        <v>236</v>
      </c>
      <c r="D13" s="6" t="s">
        <v>237</v>
      </c>
      <c r="F13" s="5" t="s">
        <v>5</v>
      </c>
      <c r="G13" s="5" t="s">
        <v>1040</v>
      </c>
      <c r="H13" s="6" t="s">
        <v>2015</v>
      </c>
      <c r="I13" s="5" t="str">
        <f t="shared" si="0"/>
        <v>insert into ccd_cruise_legs (LEG_NAME, LEG_START_DATE, LEG_END_DATE, LEG_DESC, CRUISE_ID, VESSEL_ID, PLAT_TYPE_ID, TZ_NAME)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 'US/Hawaii');</v>
      </c>
    </row>
    <row r="14" spans="1:10" s="5" customFormat="1" x14ac:dyDescent="0.25">
      <c r="A14" t="s">
        <v>4</v>
      </c>
      <c r="B14" s="5" t="s">
        <v>10</v>
      </c>
      <c r="C14" s="6" t="s">
        <v>238</v>
      </c>
      <c r="D14" s="6" t="s">
        <v>239</v>
      </c>
      <c r="F14" s="5" t="s">
        <v>10</v>
      </c>
      <c r="G14" s="5" t="s">
        <v>1040</v>
      </c>
      <c r="H14" s="6" t="s">
        <v>2015</v>
      </c>
      <c r="I14" s="5" t="str">
        <f t="shared" si="0"/>
        <v>insert into ccd_cruise_legs (LEG_NAME, LEG_START_DATE, LEG_END_DATE, LEG_DESC, CRUISE_ID, VESSEL_ID, PLAT_TYPE_ID, TZ_NAME)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 'US/Hawaii');</v>
      </c>
    </row>
    <row r="15" spans="1:10" s="5" customFormat="1" x14ac:dyDescent="0.25">
      <c r="A15" t="s">
        <v>4</v>
      </c>
      <c r="B15" s="5" t="s">
        <v>12</v>
      </c>
      <c r="C15" s="6" t="s">
        <v>240</v>
      </c>
      <c r="D15" s="6" t="s">
        <v>241</v>
      </c>
      <c r="F15" s="5" t="s">
        <v>12</v>
      </c>
      <c r="G15" s="5" t="s">
        <v>1040</v>
      </c>
      <c r="H15" s="6" t="s">
        <v>2015</v>
      </c>
      <c r="I15" s="5" t="str">
        <f t="shared" si="0"/>
        <v>insert into ccd_cruise_legs (LEG_NAME, LEG_START_DATE, LEG_END_DATE, LEG_DESC, CRUISE_ID, VESSEL_ID, PLAT_TYPE_ID, TZ_NAME)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 'US/Hawaii');</v>
      </c>
    </row>
    <row r="16" spans="1:10" s="5" customFormat="1" x14ac:dyDescent="0.25">
      <c r="A16" t="s">
        <v>4</v>
      </c>
      <c r="B16" s="5" t="s">
        <v>13</v>
      </c>
      <c r="C16" s="6" t="s">
        <v>242</v>
      </c>
      <c r="D16" s="6" t="s">
        <v>243</v>
      </c>
      <c r="F16" s="5" t="s">
        <v>13</v>
      </c>
      <c r="G16" s="5" t="s">
        <v>1040</v>
      </c>
      <c r="H16" s="6" t="s">
        <v>2015</v>
      </c>
      <c r="I16" s="5" t="str">
        <f t="shared" si="0"/>
        <v>insert into ccd_cruise_legs (LEG_NAME, LEG_START_DATE, LEG_END_DATE, LEG_DESC, CRUISE_ID, VESSEL_ID, PLAT_TYPE_ID, TZ_NAME)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 'US/Hawaii');</v>
      </c>
    </row>
    <row r="17" spans="1:9" s="5" customFormat="1" x14ac:dyDescent="0.25">
      <c r="A17" t="s">
        <v>4</v>
      </c>
      <c r="B17" s="5" t="s">
        <v>14</v>
      </c>
      <c r="C17" s="6" t="s">
        <v>244</v>
      </c>
      <c r="D17" s="6" t="s">
        <v>245</v>
      </c>
      <c r="F17" s="5" t="s">
        <v>14</v>
      </c>
      <c r="G17" s="5" t="s">
        <v>1040</v>
      </c>
      <c r="H17" s="6" t="s">
        <v>2015</v>
      </c>
      <c r="I17" s="5" t="str">
        <f t="shared" si="0"/>
        <v>insert into ccd_cruise_legs (LEG_NAME, LEG_START_DATE, LEG_END_DATE, LEG_DESC, CRUISE_ID, VESSEL_ID, PLAT_TYPE_ID, TZ_NAME)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 'US/Hawaii');</v>
      </c>
    </row>
    <row r="18" spans="1:9" s="5" customFormat="1" x14ac:dyDescent="0.25">
      <c r="A18" t="s">
        <v>4</v>
      </c>
      <c r="B18" s="5" t="s">
        <v>15</v>
      </c>
      <c r="C18" s="6" t="s">
        <v>246</v>
      </c>
      <c r="D18" s="6" t="s">
        <v>247</v>
      </c>
      <c r="F18" s="5" t="s">
        <v>15</v>
      </c>
      <c r="G18" s="5" t="s">
        <v>1040</v>
      </c>
      <c r="H18" s="6" t="s">
        <v>2015</v>
      </c>
      <c r="I18" s="5" t="str">
        <f t="shared" si="0"/>
        <v>insert into ccd_cruise_legs (LEG_NAME, LEG_START_DATE, LEG_END_DATE, LEG_DESC, CRUISE_ID, VESSEL_ID, PLAT_TYPE_ID, TZ_NAME)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 'US/Hawaii');</v>
      </c>
    </row>
    <row r="19" spans="1:9" s="5" customFormat="1" x14ac:dyDescent="0.25">
      <c r="A19" t="s">
        <v>4</v>
      </c>
      <c r="B19" s="5" t="s">
        <v>16</v>
      </c>
      <c r="C19" s="6" t="s">
        <v>248</v>
      </c>
      <c r="D19" s="6" t="s">
        <v>249</v>
      </c>
      <c r="F19" s="5" t="s">
        <v>16</v>
      </c>
      <c r="G19" s="5" t="s">
        <v>1040</v>
      </c>
      <c r="H19" s="6" t="s">
        <v>2015</v>
      </c>
      <c r="I19" s="5" t="str">
        <f t="shared" si="0"/>
        <v>insert into ccd_cruise_legs (LEG_NAME, LEG_START_DATE, LEG_END_DATE, LEG_DESC, CRUISE_ID, VESSEL_ID, PLAT_TYPE_ID, TZ_NAME)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 'US/Hawaii');</v>
      </c>
    </row>
    <row r="20" spans="1:9" s="5" customFormat="1" x14ac:dyDescent="0.25">
      <c r="A20" t="s">
        <v>4</v>
      </c>
      <c r="B20" s="5" t="s">
        <v>17</v>
      </c>
      <c r="C20" s="7" t="s">
        <v>250</v>
      </c>
      <c r="D20" s="6" t="s">
        <v>251</v>
      </c>
      <c r="F20" s="5" t="s">
        <v>17</v>
      </c>
      <c r="G20" s="5" t="s">
        <v>1040</v>
      </c>
      <c r="H20" s="6" t="s">
        <v>2015</v>
      </c>
      <c r="I20" s="5" t="str">
        <f t="shared" si="0"/>
        <v>insert into ccd_cruise_legs (LEG_NAME, LEG_START_DATE, LEG_END_DATE, LEG_DESC, CRUISE_ID, VESSEL_ID, PLAT_TYPE_ID, TZ_NAME)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 'US/Hawaii');</v>
      </c>
    </row>
    <row r="21" spans="1:9" s="5" customFormat="1" x14ac:dyDescent="0.25">
      <c r="A21" t="s">
        <v>4</v>
      </c>
      <c r="B21" s="14" t="s">
        <v>19</v>
      </c>
      <c r="C21" s="6" t="s">
        <v>230</v>
      </c>
      <c r="D21" s="6" t="s">
        <v>231</v>
      </c>
      <c r="F21" s="5" t="s">
        <v>18</v>
      </c>
      <c r="G21" s="5" t="s">
        <v>1040</v>
      </c>
      <c r="H21" s="6" t="s">
        <v>2015</v>
      </c>
      <c r="I21" s="5" t="str">
        <f t="shared" si="0"/>
        <v>insert into ccd_cruise_legs (LEG_NAME, LEG_START_DATE, LEG_END_DATE, LEG_DESC, CRUISE_ID, VESSEL_ID, PLAT_TYPE_ID, TZ_NAME)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 'US/Hawaii');</v>
      </c>
    </row>
    <row r="22" spans="1:9" s="5" customFormat="1" x14ac:dyDescent="0.25">
      <c r="A22" t="s">
        <v>4</v>
      </c>
      <c r="B22" s="14" t="s">
        <v>20</v>
      </c>
      <c r="C22" s="6" t="s">
        <v>232</v>
      </c>
      <c r="D22" s="6" t="s">
        <v>233</v>
      </c>
      <c r="F22" s="5" t="s">
        <v>18</v>
      </c>
      <c r="G22" s="5" t="s">
        <v>1040</v>
      </c>
      <c r="H22" s="6" t="s">
        <v>2015</v>
      </c>
      <c r="I22" s="5" t="str">
        <f t="shared" si="0"/>
        <v>insert into ccd_cruise_legs (LEG_NAME, LEG_START_DATE, LEG_END_DATE, LEG_DESC, CRUISE_ID, VESSEL_ID, PLAT_TYPE_ID, TZ_NAME)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 'US/Hawaii');</v>
      </c>
    </row>
    <row r="23" spans="1:9" s="5" customFormat="1" x14ac:dyDescent="0.25">
      <c r="A23" t="s">
        <v>4</v>
      </c>
      <c r="B23" s="14" t="s">
        <v>21</v>
      </c>
      <c r="C23" s="6" t="s">
        <v>234</v>
      </c>
      <c r="D23" s="6" t="s">
        <v>235</v>
      </c>
      <c r="F23" s="5" t="s">
        <v>18</v>
      </c>
      <c r="G23" s="5" t="s">
        <v>1040</v>
      </c>
      <c r="H23" s="6" t="s">
        <v>2125</v>
      </c>
      <c r="I23" s="5" t="str">
        <f t="shared" si="0"/>
        <v>insert into ccd_cruise_legs (LEG_NAME, LEG_START_DATE, LEG_END_DATE, LEG_DESC, CRUISE_ID, VESSEL_ID, PLAT_TYPE_ID, TZ_NAME)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 'Etc/GMT+10');</v>
      </c>
    </row>
    <row r="24" spans="1:9" s="5" customFormat="1" x14ac:dyDescent="0.25">
      <c r="A24" t="s">
        <v>33</v>
      </c>
      <c r="B24" s="5" t="s">
        <v>31</v>
      </c>
      <c r="C24" s="6" t="s">
        <v>252</v>
      </c>
      <c r="D24" s="6" t="s">
        <v>253</v>
      </c>
      <c r="F24" s="5" t="s">
        <v>31</v>
      </c>
      <c r="G24" s="5" t="s">
        <v>1040</v>
      </c>
      <c r="H24" s="6" t="s">
        <v>2125</v>
      </c>
      <c r="I24" s="5" t="str">
        <f t="shared" si="0"/>
        <v>insert into ccd_cruise_legs (LEG_NAME, LEG_START_DATE, LEG_END_DATE, LEG_DESC, CRUISE_ID, VESSEL_ID, PLAT_TYPE_ID, TZ_NAME)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 'Etc/GMT+10');</v>
      </c>
    </row>
    <row r="25" spans="1:9" s="5" customFormat="1" x14ac:dyDescent="0.25">
      <c r="A25" t="s">
        <v>33</v>
      </c>
      <c r="B25" s="5" t="s">
        <v>34</v>
      </c>
      <c r="C25" s="6" t="s">
        <v>254</v>
      </c>
      <c r="D25" s="6" t="s">
        <v>255</v>
      </c>
      <c r="F25" s="5" t="s">
        <v>34</v>
      </c>
      <c r="G25" s="5" t="s">
        <v>1040</v>
      </c>
      <c r="H25" s="6" t="s">
        <v>2125</v>
      </c>
      <c r="I25" s="5" t="str">
        <f t="shared" si="0"/>
        <v>insert into ccd_cruise_legs (LEG_NAME, LEG_START_DATE, LEG_END_DATE, LEG_DESC, CRUISE_ID, VESSEL_ID, PLAT_TYPE_ID, TZ_NAME)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 'Etc/GMT+10');</v>
      </c>
    </row>
    <row r="26" spans="1:9" s="5" customFormat="1" x14ac:dyDescent="0.25">
      <c r="A26" t="s">
        <v>33</v>
      </c>
      <c r="B26" s="2" t="s">
        <v>36</v>
      </c>
      <c r="C26" s="6" t="s">
        <v>256</v>
      </c>
      <c r="D26" s="6" t="s">
        <v>257</v>
      </c>
      <c r="F26" s="5" t="s">
        <v>36</v>
      </c>
      <c r="G26" s="5" t="s">
        <v>1040</v>
      </c>
      <c r="H26" s="6" t="s">
        <v>2125</v>
      </c>
      <c r="I26" s="5" t="str">
        <f t="shared" si="0"/>
        <v>insert into ccd_cruise_legs (LEG_NAME, LEG_START_DATE, LEG_END_DATE, LEG_DESC, CRUISE_ID, VESSEL_ID, PLAT_TYPE_ID, TZ_NAME)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'Etc/GMT+10');</v>
      </c>
    </row>
    <row r="27" spans="1:9" s="5" customFormat="1" x14ac:dyDescent="0.25">
      <c r="A27" t="s">
        <v>33</v>
      </c>
      <c r="B27" s="2" t="s">
        <v>38</v>
      </c>
      <c r="C27" s="6" t="s">
        <v>258</v>
      </c>
      <c r="D27" s="6" t="s">
        <v>259</v>
      </c>
      <c r="F27" s="5" t="s">
        <v>38</v>
      </c>
      <c r="G27" s="5" t="s">
        <v>1040</v>
      </c>
      <c r="H27" s="6" t="s">
        <v>2125</v>
      </c>
      <c r="I27" s="5" t="str">
        <f t="shared" si="0"/>
        <v>insert into ccd_cruise_legs (LEG_NAME, LEG_START_DATE, LEG_END_DATE, LEG_DESC, CRUISE_ID, VESSEL_ID, PLAT_TYPE_ID, TZ_NAME)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 'Etc/GMT+10');</v>
      </c>
    </row>
    <row r="28" spans="1:9" s="5" customFormat="1" x14ac:dyDescent="0.25">
      <c r="A28" t="s">
        <v>33</v>
      </c>
      <c r="B28" s="14" t="s">
        <v>260</v>
      </c>
      <c r="C28" s="6" t="s">
        <v>262</v>
      </c>
      <c r="D28" s="6" t="s">
        <v>263</v>
      </c>
      <c r="F28" s="5" t="s">
        <v>40</v>
      </c>
      <c r="G28" s="5" t="s">
        <v>1040</v>
      </c>
      <c r="H28" s="6" t="s">
        <v>2125</v>
      </c>
      <c r="I28" s="5" t="str">
        <f t="shared" si="0"/>
        <v>insert into ccd_cruise_legs (LEG_NAME, LEG_START_DATE, LEG_END_DATE, LEG_DESC, CRUISE_ID, VESSEL_ID, PLAT_TYPE_ID, TZ_NAME)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 'Etc/GMT+10');</v>
      </c>
    </row>
    <row r="29" spans="1:9" s="5" customFormat="1" x14ac:dyDescent="0.25">
      <c r="A29" t="s">
        <v>33</v>
      </c>
      <c r="B29" s="14" t="s">
        <v>261</v>
      </c>
      <c r="C29" s="6" t="s">
        <v>264</v>
      </c>
      <c r="D29" s="6" t="s">
        <v>238</v>
      </c>
      <c r="F29" s="5" t="s">
        <v>40</v>
      </c>
      <c r="G29" s="5" t="s">
        <v>1040</v>
      </c>
      <c r="H29" s="6" t="s">
        <v>2125</v>
      </c>
      <c r="I29" s="5" t="str">
        <f t="shared" si="0"/>
        <v>insert into ccd_cruise_legs (LEG_NAME, LEG_START_DATE, LEG_END_DATE, LEG_DESC, CRUISE_ID, VESSEL_ID, PLAT_TYPE_ID, TZ_NAME)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 'Etc/GMT+10');</v>
      </c>
    </row>
    <row r="30" spans="1:9" s="5" customFormat="1" x14ac:dyDescent="0.25">
      <c r="A30" t="s">
        <v>33</v>
      </c>
      <c r="B30" s="5" t="s">
        <v>41</v>
      </c>
      <c r="C30" s="6" t="s">
        <v>265</v>
      </c>
      <c r="D30" s="6" t="s">
        <v>266</v>
      </c>
      <c r="F30" s="5" t="s">
        <v>41</v>
      </c>
      <c r="G30" s="5" t="s">
        <v>1040</v>
      </c>
      <c r="H30" s="6" t="s">
        <v>2125</v>
      </c>
      <c r="I30" s="5" t="str">
        <f t="shared" si="0"/>
        <v>insert into ccd_cruise_legs (LEG_NAME, LEG_START_DATE, LEG_END_DATE, LEG_DESC, CRUISE_ID, VESSEL_ID, PLAT_TYPE_ID, TZ_NAME)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 'Etc/GMT+10');</v>
      </c>
    </row>
    <row r="31" spans="1:9" s="5" customFormat="1" x14ac:dyDescent="0.25">
      <c r="A31" t="s">
        <v>33</v>
      </c>
      <c r="B31" s="5" t="s">
        <v>44</v>
      </c>
      <c r="C31" s="6" t="s">
        <v>267</v>
      </c>
      <c r="D31" s="6" t="s">
        <v>268</v>
      </c>
      <c r="F31" s="5" t="s">
        <v>44</v>
      </c>
      <c r="G31" s="5" t="s">
        <v>1040</v>
      </c>
      <c r="H31" s="6" t="s">
        <v>2125</v>
      </c>
      <c r="I31" s="5" t="str">
        <f t="shared" si="0"/>
        <v>insert into ccd_cruise_legs (LEG_NAME, LEG_START_DATE, LEG_END_DATE, LEG_DESC, CRUISE_ID, VESSEL_ID, PLAT_TYPE_ID, TZ_NAME)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 'Etc/GMT+10');</v>
      </c>
    </row>
    <row r="32" spans="1:9" s="5" customFormat="1" x14ac:dyDescent="0.25">
      <c r="A32" t="s">
        <v>33</v>
      </c>
      <c r="B32" s="5" t="s">
        <v>47</v>
      </c>
      <c r="C32" s="6" t="s">
        <v>269</v>
      </c>
      <c r="D32" s="6" t="s">
        <v>270</v>
      </c>
      <c r="F32" s="5" t="s">
        <v>47</v>
      </c>
      <c r="G32" s="5" t="s">
        <v>1040</v>
      </c>
      <c r="H32" s="6" t="s">
        <v>2125</v>
      </c>
      <c r="I32" s="5" t="str">
        <f t="shared" si="0"/>
        <v>insert into ccd_cruise_legs (LEG_NAME, LEG_START_DATE, LEG_END_DATE, LEG_DESC, CRUISE_ID, VESSEL_ID, PLAT_TYPE_ID, TZ_NAME)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 'Etc/GMT+10');</v>
      </c>
    </row>
    <row r="33" spans="1:9" s="5" customFormat="1" x14ac:dyDescent="0.25">
      <c r="A33" t="s">
        <v>33</v>
      </c>
      <c r="B33" s="5" t="s">
        <v>50</v>
      </c>
      <c r="C33" s="6" t="s">
        <v>271</v>
      </c>
      <c r="D33" s="6" t="s">
        <v>272</v>
      </c>
      <c r="F33" s="5" t="s">
        <v>50</v>
      </c>
      <c r="G33" s="5" t="s">
        <v>1040</v>
      </c>
      <c r="H33" s="6" t="s">
        <v>2125</v>
      </c>
      <c r="I33" s="5" t="str">
        <f t="shared" si="0"/>
        <v>insert into ccd_cruise_legs (LEG_NAME, LEG_START_DATE, LEG_END_DATE, LEG_DESC, CRUISE_ID, VESSEL_ID, PLAT_TYPE_ID, TZ_NAME)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 'Etc/GMT+10');</v>
      </c>
    </row>
    <row r="34" spans="1:9" s="5" customFormat="1" x14ac:dyDescent="0.25">
      <c r="A34" t="s">
        <v>33</v>
      </c>
      <c r="B34" s="5" t="s">
        <v>53</v>
      </c>
      <c r="C34" s="6" t="s">
        <v>273</v>
      </c>
      <c r="D34" s="6" t="s">
        <v>274</v>
      </c>
      <c r="F34" s="5" t="s">
        <v>53</v>
      </c>
      <c r="G34" s="5" t="s">
        <v>1040</v>
      </c>
      <c r="H34" s="6" t="s">
        <v>2125</v>
      </c>
      <c r="I34" s="5" t="str">
        <f t="shared" si="0"/>
        <v>insert into ccd_cruise_legs (LEG_NAME, LEG_START_DATE, LEG_END_DATE, LEG_DESC, CRUISE_ID, VESSEL_ID, PLAT_TYPE_ID, TZ_NAME)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 'Etc/GMT+10');</v>
      </c>
    </row>
    <row r="35" spans="1:9" s="5" customFormat="1" x14ac:dyDescent="0.25">
      <c r="A35" t="s">
        <v>33</v>
      </c>
      <c r="B35" s="5" t="s">
        <v>56</v>
      </c>
      <c r="C35" s="6" t="s">
        <v>275</v>
      </c>
      <c r="D35" s="6" t="s">
        <v>276</v>
      </c>
      <c r="F35" s="5" t="s">
        <v>56</v>
      </c>
      <c r="G35" s="5" t="s">
        <v>1040</v>
      </c>
      <c r="H35" s="6" t="s">
        <v>2015</v>
      </c>
      <c r="I35" s="5" t="str">
        <f t="shared" si="0"/>
        <v>insert into ccd_cruise_legs (LEG_NAME, LEG_START_DATE, LEG_END_DATE, LEG_DESC, CRUISE_ID, VESSEL_ID, PLAT_TYPE_ID, TZ_NAME)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 'US/Hawaii');</v>
      </c>
    </row>
    <row r="36" spans="1:9" s="5" customFormat="1" x14ac:dyDescent="0.25">
      <c r="A36" t="s">
        <v>33</v>
      </c>
      <c r="B36" s="5" t="s">
        <v>59</v>
      </c>
      <c r="C36" s="6" t="s">
        <v>277</v>
      </c>
      <c r="D36" s="6" t="s">
        <v>278</v>
      </c>
      <c r="F36" s="5" t="s">
        <v>59</v>
      </c>
      <c r="G36" s="5" t="s">
        <v>1040</v>
      </c>
      <c r="H36" s="6" t="s">
        <v>2015</v>
      </c>
      <c r="I36" s="5" t="str">
        <f t="shared" si="0"/>
        <v>insert into ccd_cruise_legs (LEG_NAME, LEG_START_DATE, LEG_END_DATE, LEG_DESC, CRUISE_ID, VESSEL_ID, PLAT_TYPE_ID, TZ_NAME)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 'US/Hawaii');</v>
      </c>
    </row>
    <row r="37" spans="1:9" s="5" customFormat="1" x14ac:dyDescent="0.25">
      <c r="A37" t="s">
        <v>33</v>
      </c>
      <c r="B37" s="5" t="s">
        <v>62</v>
      </c>
      <c r="C37" s="6" t="s">
        <v>279</v>
      </c>
      <c r="D37" s="6" t="s">
        <v>280</v>
      </c>
      <c r="F37" s="5" t="s">
        <v>62</v>
      </c>
      <c r="G37" s="5" t="s">
        <v>1040</v>
      </c>
      <c r="H37" s="6" t="s">
        <v>2015</v>
      </c>
      <c r="I37" s="5" t="str">
        <f t="shared" si="0"/>
        <v>insert into ccd_cruise_legs (LEG_NAME, LEG_START_DATE, LEG_END_DATE, LEG_DESC, CRUISE_ID, VESSEL_ID, PLAT_TYPE_ID, TZ_NAME)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 'US/Hawaii');</v>
      </c>
    </row>
    <row r="38" spans="1:9" s="5" customFormat="1" x14ac:dyDescent="0.25">
      <c r="A38" t="s">
        <v>33</v>
      </c>
      <c r="B38" s="5" t="s">
        <v>65</v>
      </c>
      <c r="C38" s="6" t="s">
        <v>281</v>
      </c>
      <c r="D38" s="6" t="s">
        <v>282</v>
      </c>
      <c r="F38" s="5" t="s">
        <v>65</v>
      </c>
      <c r="G38" s="5" t="s">
        <v>1040</v>
      </c>
      <c r="H38" s="6" t="s">
        <v>2015</v>
      </c>
      <c r="I38" s="5" t="str">
        <f t="shared" si="0"/>
        <v>insert into ccd_cruise_legs (LEG_NAME, LEG_START_DATE, LEG_END_DATE, LEG_DESC, CRUISE_ID, VESSEL_ID, PLAT_TYPE_ID, TZ_NAME)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 'US/Hawaii');</v>
      </c>
    </row>
    <row r="39" spans="1:9" s="5" customFormat="1" x14ac:dyDescent="0.25">
      <c r="A39" t="s">
        <v>33</v>
      </c>
      <c r="B39" s="2" t="s">
        <v>69</v>
      </c>
      <c r="C39" s="6" t="s">
        <v>283</v>
      </c>
      <c r="D39" s="6" t="s">
        <v>284</v>
      </c>
      <c r="F39" s="5" t="s">
        <v>68</v>
      </c>
      <c r="G39" s="5" t="s">
        <v>1040</v>
      </c>
      <c r="H39" s="6" t="s">
        <v>2015</v>
      </c>
      <c r="I39" s="5" t="str">
        <f t="shared" si="0"/>
        <v>insert into ccd_cruise_legs (LEG_NAME, LEG_START_DATE, LEG_END_DATE, LEG_DESC, CRUISE_ID, VESSEL_ID, PLAT_TYPE_ID, TZ_NAME)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 'US/Hawaii');</v>
      </c>
    </row>
    <row r="40" spans="1:9" s="5" customFormat="1" x14ac:dyDescent="0.25">
      <c r="A40" t="s">
        <v>33</v>
      </c>
      <c r="B40" s="2" t="s">
        <v>70</v>
      </c>
      <c r="C40" s="6" t="s">
        <v>285</v>
      </c>
      <c r="D40" s="6" t="s">
        <v>286</v>
      </c>
      <c r="F40" s="5" t="s">
        <v>68</v>
      </c>
      <c r="G40" s="5" t="s">
        <v>1040</v>
      </c>
      <c r="H40" s="6" t="s">
        <v>2015</v>
      </c>
      <c r="I40" s="5" t="str">
        <f t="shared" si="0"/>
        <v>insert into ccd_cruise_legs (LEG_NAME, LEG_START_DATE, LEG_END_DATE, LEG_DESC, CRUISE_ID, VESSEL_ID, PLAT_TYPE_ID, TZ_NAME)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 'US/Hawaii');</v>
      </c>
    </row>
    <row r="41" spans="1:9" s="5" customFormat="1" x14ac:dyDescent="0.25">
      <c r="A41" t="s">
        <v>79</v>
      </c>
      <c r="B41" s="5" t="s">
        <v>80</v>
      </c>
      <c r="C41" s="6" t="s">
        <v>301</v>
      </c>
      <c r="D41" s="6" t="s">
        <v>302</v>
      </c>
      <c r="F41" s="5" t="s">
        <v>80</v>
      </c>
      <c r="G41" s="5" t="s">
        <v>1040</v>
      </c>
      <c r="H41" s="6" t="s">
        <v>2015</v>
      </c>
      <c r="I41" s="5" t="str">
        <f t="shared" si="0"/>
        <v>insert into ccd_cruise_legs (LEG_NAME, LEG_START_DATE, LEG_END_DATE, LEG_DESC, CRUISE_ID, VESSEL_ID, PLAT_TYPE_ID, TZ_NAME)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 'US/Hawaii');</v>
      </c>
    </row>
    <row r="42" spans="1:9" s="5" customFormat="1" x14ac:dyDescent="0.25">
      <c r="A42" t="s">
        <v>79</v>
      </c>
      <c r="B42" s="5" t="s">
        <v>82</v>
      </c>
      <c r="C42" s="6" t="s">
        <v>303</v>
      </c>
      <c r="D42" s="6" t="s">
        <v>304</v>
      </c>
      <c r="F42" s="5" t="s">
        <v>82</v>
      </c>
      <c r="G42" s="5" t="s">
        <v>1040</v>
      </c>
      <c r="H42" s="6" t="s">
        <v>2015</v>
      </c>
      <c r="I42" s="5" t="str">
        <f t="shared" si="0"/>
        <v>insert into ccd_cruise_legs (LEG_NAME, LEG_START_DATE, LEG_END_DATE, LEG_DESC, CRUISE_ID, VESSEL_ID, PLAT_TYPE_ID, TZ_NAME)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 'US/Hawaii');</v>
      </c>
    </row>
    <row r="43" spans="1:9" s="5" customFormat="1" x14ac:dyDescent="0.25">
      <c r="A43" t="s">
        <v>79</v>
      </c>
      <c r="B43" s="5" t="s">
        <v>84</v>
      </c>
      <c r="C43" s="6" t="s">
        <v>305</v>
      </c>
      <c r="D43" s="6" t="s">
        <v>306</v>
      </c>
      <c r="F43" s="5" t="s">
        <v>84</v>
      </c>
      <c r="G43" s="5" t="s">
        <v>1040</v>
      </c>
      <c r="H43" s="6" t="s">
        <v>2015</v>
      </c>
      <c r="I43" s="5" t="str">
        <f t="shared" si="0"/>
        <v>insert into ccd_cruise_legs (LEG_NAME, LEG_START_DATE, LEG_END_DATE, LEG_DESC, CRUISE_ID, VESSEL_ID, PLAT_TYPE_ID, TZ_NAME)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 'US/Hawaii');</v>
      </c>
    </row>
    <row r="44" spans="1:9" s="5" customFormat="1" x14ac:dyDescent="0.25">
      <c r="A44" t="s">
        <v>79</v>
      </c>
      <c r="B44" s="5" t="s">
        <v>86</v>
      </c>
      <c r="C44" s="6" t="s">
        <v>307</v>
      </c>
      <c r="D44" s="6" t="s">
        <v>308</v>
      </c>
      <c r="F44" s="5" t="s">
        <v>86</v>
      </c>
      <c r="G44" s="5" t="s">
        <v>1040</v>
      </c>
      <c r="H44" s="6" t="s">
        <v>2015</v>
      </c>
      <c r="I44" s="5" t="str">
        <f t="shared" si="0"/>
        <v>insert into ccd_cruise_legs (LEG_NAME, LEG_START_DATE, LEG_END_DATE, LEG_DESC, CRUISE_ID, VESSEL_ID, PLAT_TYPE_ID, TZ_NAME)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 'US/Hawaii');</v>
      </c>
    </row>
    <row r="45" spans="1:9" s="5" customFormat="1" x14ac:dyDescent="0.25">
      <c r="A45" t="s">
        <v>79</v>
      </c>
      <c r="B45" s="2" t="s">
        <v>309</v>
      </c>
      <c r="C45" s="6" t="s">
        <v>311</v>
      </c>
      <c r="D45" s="6" t="s">
        <v>312</v>
      </c>
      <c r="F45" s="5" t="s">
        <v>88</v>
      </c>
      <c r="G45" s="5" t="s">
        <v>1040</v>
      </c>
      <c r="H45" s="6" t="s">
        <v>2015</v>
      </c>
      <c r="I45" s="5" t="str">
        <f t="shared" si="0"/>
        <v>insert into ccd_cruise_legs (LEG_NAME, LEG_START_DATE, LEG_END_DATE, LEG_DESC, CRUISE_ID, VESSEL_ID, PLAT_TYPE_ID, TZ_NAME)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 'US/Hawaii');</v>
      </c>
    </row>
    <row r="46" spans="1:9" s="5" customFormat="1" x14ac:dyDescent="0.25">
      <c r="A46" t="s">
        <v>79</v>
      </c>
      <c r="B46" s="2" t="s">
        <v>310</v>
      </c>
      <c r="C46" s="6" t="s">
        <v>313</v>
      </c>
      <c r="D46" s="6" t="s">
        <v>314</v>
      </c>
      <c r="F46" s="5" t="s">
        <v>88</v>
      </c>
      <c r="G46" s="5" t="s">
        <v>1040</v>
      </c>
      <c r="H46" s="6" t="s">
        <v>2015</v>
      </c>
      <c r="I46" s="5" t="str">
        <f t="shared" si="0"/>
        <v>insert into ccd_cruise_legs (LEG_NAME, LEG_START_DATE, LEG_END_DATE, LEG_DESC, CRUISE_ID, VESSEL_ID, PLAT_TYPE_ID, TZ_NAME)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 'US/Hawaii');</v>
      </c>
    </row>
    <row r="47" spans="1:9" s="5" customFormat="1" x14ac:dyDescent="0.25">
      <c r="A47" t="s">
        <v>79</v>
      </c>
      <c r="B47" s="2" t="s">
        <v>90</v>
      </c>
      <c r="C47" s="6" t="s">
        <v>315</v>
      </c>
      <c r="D47" s="6" t="s">
        <v>316</v>
      </c>
      <c r="F47" s="5" t="s">
        <v>90</v>
      </c>
      <c r="G47" s="5" t="s">
        <v>1040</v>
      </c>
      <c r="H47" s="6" t="s">
        <v>2015</v>
      </c>
      <c r="I47" s="5" t="str">
        <f t="shared" si="0"/>
        <v>insert into ccd_cruise_legs (LEG_NAME, LEG_START_DATE, LEG_END_DATE, LEG_DESC, CRUISE_ID, VESSEL_ID, PLAT_TYPE_ID, TZ_NAME)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 'US/Hawaii');</v>
      </c>
    </row>
    <row r="48" spans="1:9" s="5" customFormat="1" x14ac:dyDescent="0.25">
      <c r="A48" t="s">
        <v>79</v>
      </c>
      <c r="B48" s="5" t="s">
        <v>92</v>
      </c>
      <c r="C48" s="6" t="s">
        <v>317</v>
      </c>
      <c r="D48" s="6" t="s">
        <v>318</v>
      </c>
      <c r="F48" s="5" t="s">
        <v>92</v>
      </c>
      <c r="G48" s="5" t="s">
        <v>1040</v>
      </c>
      <c r="H48" s="6" t="s">
        <v>2015</v>
      </c>
      <c r="I48" s="5" t="str">
        <f t="shared" si="0"/>
        <v>insert into ccd_cruise_legs (LEG_NAME, LEG_START_DATE, LEG_END_DATE, LEG_DESC, CRUISE_ID, VESSEL_ID, PLAT_TYPE_ID, TZ_NAME)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 'US/Hawaii');</v>
      </c>
    </row>
    <row r="49" spans="1:9" s="5" customFormat="1" x14ac:dyDescent="0.25">
      <c r="A49" t="s">
        <v>79</v>
      </c>
      <c r="B49" s="5" t="s">
        <v>327</v>
      </c>
      <c r="C49" s="6" t="s">
        <v>319</v>
      </c>
      <c r="D49" s="6" t="s">
        <v>320</v>
      </c>
      <c r="F49" s="5" t="s">
        <v>94</v>
      </c>
      <c r="G49" s="5" t="s">
        <v>1040</v>
      </c>
      <c r="H49" s="6" t="s">
        <v>2015</v>
      </c>
      <c r="I49" s="5" t="str">
        <f t="shared" si="0"/>
        <v>insert into ccd_cruise_legs (LEG_NAME, LEG_START_DATE, LEG_END_DATE, LEG_DESC, CRUISE_ID, VESSEL_ID, PLAT_TYPE_ID, TZ_NAME)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0" spans="1:9" s="5" customFormat="1" x14ac:dyDescent="0.25">
      <c r="A50" t="s">
        <v>79</v>
      </c>
      <c r="B50" s="5" t="s">
        <v>95</v>
      </c>
      <c r="C50" s="6" t="s">
        <v>319</v>
      </c>
      <c r="D50" s="6" t="s">
        <v>320</v>
      </c>
      <c r="F50" s="5" t="s">
        <v>94</v>
      </c>
      <c r="G50" s="5" t="s">
        <v>1040</v>
      </c>
      <c r="H50" s="6" t="s">
        <v>2015</v>
      </c>
      <c r="I50" s="5" t="str">
        <f t="shared" si="0"/>
        <v>insert into ccd_cruise_legs (LEG_NAME, LEG_START_DATE, LEG_END_DATE, LEG_DESC, CRUISE_ID, VESSEL_ID, PLAT_TYPE_ID, TZ_NAME)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1" spans="1:9" s="5" customFormat="1" x14ac:dyDescent="0.25">
      <c r="A51" t="s">
        <v>79</v>
      </c>
      <c r="B51" s="5" t="s">
        <v>96</v>
      </c>
      <c r="C51" s="6" t="s">
        <v>321</v>
      </c>
      <c r="D51" s="6" t="s">
        <v>322</v>
      </c>
      <c r="F51" s="5" t="s">
        <v>96</v>
      </c>
      <c r="G51" s="5" t="s">
        <v>1040</v>
      </c>
      <c r="H51" s="6" t="s">
        <v>2015</v>
      </c>
      <c r="I51" s="5" t="str">
        <f t="shared" si="0"/>
        <v>insert into ccd_cruise_legs (LEG_NAME, LEG_START_DATE, LEG_END_DATE, LEG_DESC, CRUISE_ID, VESSEL_ID, PLAT_TYPE_ID, TZ_NAME)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 'US/Hawaii');</v>
      </c>
    </row>
    <row r="52" spans="1:9" s="5" customFormat="1" x14ac:dyDescent="0.25">
      <c r="A52" t="s">
        <v>79</v>
      </c>
      <c r="B52" s="5" t="s">
        <v>98</v>
      </c>
      <c r="C52" s="6" t="s">
        <v>287</v>
      </c>
      <c r="D52" s="6" t="s">
        <v>288</v>
      </c>
      <c r="F52" s="5" t="s">
        <v>98</v>
      </c>
      <c r="G52" s="5" t="s">
        <v>1040</v>
      </c>
      <c r="H52" s="6" t="s">
        <v>2015</v>
      </c>
      <c r="I52" s="5" t="str">
        <f t="shared" si="0"/>
        <v>insert into ccd_cruise_legs (LEG_NAME, LEG_START_DATE, LEG_END_DATE, LEG_DESC, CRUISE_ID, VESSEL_ID, PLAT_TYPE_ID, TZ_NAME)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 'US/Hawaii');</v>
      </c>
    </row>
    <row r="53" spans="1:9" s="5" customFormat="1" x14ac:dyDescent="0.25">
      <c r="A53" t="s">
        <v>79</v>
      </c>
      <c r="B53" s="5" t="s">
        <v>100</v>
      </c>
      <c r="C53" s="6" t="s">
        <v>289</v>
      </c>
      <c r="D53" s="6" t="s">
        <v>290</v>
      </c>
      <c r="F53" s="5" t="s">
        <v>100</v>
      </c>
      <c r="G53" s="5" t="s">
        <v>1040</v>
      </c>
      <c r="H53" s="6" t="s">
        <v>2015</v>
      </c>
      <c r="I53" s="5" t="str">
        <f t="shared" si="0"/>
        <v>insert into ccd_cruise_legs (LEG_NAME, LEG_START_DATE, LEG_END_DATE, LEG_DESC, CRUISE_ID, VESSEL_ID, PLAT_TYPE_ID, TZ_NAME)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 'US/Hawaii');</v>
      </c>
    </row>
    <row r="54" spans="1:9" s="5" customFormat="1" x14ac:dyDescent="0.25">
      <c r="A54" t="s">
        <v>79</v>
      </c>
      <c r="B54" s="5" t="s">
        <v>102</v>
      </c>
      <c r="C54" s="6" t="s">
        <v>291</v>
      </c>
      <c r="D54" s="6" t="s">
        <v>292</v>
      </c>
      <c r="F54" s="5" t="s">
        <v>102</v>
      </c>
      <c r="G54" s="5" t="s">
        <v>1040</v>
      </c>
      <c r="H54" s="6" t="s">
        <v>2015</v>
      </c>
      <c r="I54" s="5" t="str">
        <f t="shared" si="0"/>
        <v>insert into ccd_cruise_legs (LEG_NAME, LEG_START_DATE, LEG_END_DATE, LEG_DESC, CRUISE_ID, VESSEL_ID, PLAT_TYPE_ID, TZ_NAME)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 'US/Hawaii');</v>
      </c>
    </row>
    <row r="55" spans="1:9" s="5" customFormat="1" x14ac:dyDescent="0.25">
      <c r="A55" t="s">
        <v>79</v>
      </c>
      <c r="B55" s="2" t="s">
        <v>293</v>
      </c>
      <c r="C55" s="6" t="s">
        <v>295</v>
      </c>
      <c r="D55" s="6" t="s">
        <v>296</v>
      </c>
      <c r="F55" s="5" t="s">
        <v>104</v>
      </c>
      <c r="G55" s="5" t="s">
        <v>1040</v>
      </c>
      <c r="H55" s="6" t="s">
        <v>2015</v>
      </c>
      <c r="I55" s="5" t="str">
        <f t="shared" si="0"/>
        <v>insert into ccd_cruise_legs (LEG_NAME, LEG_START_DATE, LEG_END_DATE, LEG_DESC, CRUISE_ID, VESSEL_ID, PLAT_TYPE_ID, TZ_NAME)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 'US/Hawaii');</v>
      </c>
    </row>
    <row r="56" spans="1:9" s="5" customFormat="1" x14ac:dyDescent="0.25">
      <c r="A56" t="s">
        <v>79</v>
      </c>
      <c r="B56" s="2" t="s">
        <v>294</v>
      </c>
      <c r="C56" s="6" t="s">
        <v>297</v>
      </c>
      <c r="D56" s="6" t="s">
        <v>298</v>
      </c>
      <c r="F56" s="5" t="s">
        <v>104</v>
      </c>
      <c r="G56" s="5" t="s">
        <v>1040</v>
      </c>
      <c r="H56" s="6" t="s">
        <v>2015</v>
      </c>
      <c r="I56" s="5" t="str">
        <f t="shared" si="0"/>
        <v>insert into ccd_cruise_legs (LEG_NAME, LEG_START_DATE, LEG_END_DATE, LEG_DESC, CRUISE_ID, VESSEL_ID, PLAT_TYPE_ID, TZ_NAME)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 'US/Hawaii');</v>
      </c>
    </row>
    <row r="57" spans="1:9" s="5" customFormat="1" x14ac:dyDescent="0.25">
      <c r="A57" t="s">
        <v>79</v>
      </c>
      <c r="B57" s="5" t="s">
        <v>105</v>
      </c>
      <c r="C57" s="6" t="s">
        <v>299</v>
      </c>
      <c r="D57" s="6" t="s">
        <v>300</v>
      </c>
      <c r="F57" s="5" t="s">
        <v>105</v>
      </c>
      <c r="G57" s="5" t="s">
        <v>1040</v>
      </c>
      <c r="H57" s="6" t="s">
        <v>2015</v>
      </c>
      <c r="I57" s="5" t="str">
        <f t="shared" si="0"/>
        <v>insert into ccd_cruise_legs (LEG_NAME, LEG_START_DATE, LEG_END_DATE, LEG_DESC, CRUISE_ID, VESSEL_ID, PLAT_TYPE_ID, TZ_NAME)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 'US/Hawaii');</v>
      </c>
    </row>
    <row r="58" spans="1:9" s="5" customFormat="1" x14ac:dyDescent="0.25">
      <c r="A58" t="s">
        <v>79</v>
      </c>
      <c r="B58" s="5" t="s">
        <v>77</v>
      </c>
      <c r="C58" s="6" t="s">
        <v>329</v>
      </c>
      <c r="D58" s="6" t="s">
        <v>330</v>
      </c>
      <c r="E58" s="5" t="s">
        <v>328</v>
      </c>
      <c r="F58" s="5" t="s">
        <v>77</v>
      </c>
      <c r="G58" s="5" t="s">
        <v>1040</v>
      </c>
      <c r="H58" s="6" t="s">
        <v>2015</v>
      </c>
      <c r="I58" s="5" t="str">
        <f t="shared" si="0"/>
        <v>insert into ccd_cruise_legs (LEG_NAME, LEG_START_DATE, LEG_END_DATE, LEG_DESC, CRUISE_ID, VESSEL_ID, PLAT_TYPE_ID, TZ_NAME)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 'US/Hawaii');</v>
      </c>
    </row>
    <row r="59" spans="1:9" x14ac:dyDescent="0.25">
      <c r="A59" s="5" t="s">
        <v>332</v>
      </c>
      <c r="B59" s="2" t="s">
        <v>337</v>
      </c>
      <c r="C59" s="8" t="s">
        <v>346</v>
      </c>
      <c r="D59" s="8" t="s">
        <v>355</v>
      </c>
      <c r="E59" t="s">
        <v>345</v>
      </c>
      <c r="F59" t="s">
        <v>333</v>
      </c>
      <c r="G59" s="5" t="s">
        <v>1040</v>
      </c>
      <c r="H59" s="6" t="s">
        <v>2015</v>
      </c>
      <c r="I59" s="5" t="str">
        <f t="shared" si="0"/>
        <v>insert into ccd_cruise_legs (LEG_NAME, LEG_START_DATE, LEG_END_DATE, LEG_DESC, CRUISE_ID, VESSEL_ID, PLAT_TYPE_ID, TZ_NAME)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0" spans="1:9" x14ac:dyDescent="0.25">
      <c r="A60" s="5" t="s">
        <v>332</v>
      </c>
      <c r="B60" s="2" t="s">
        <v>338</v>
      </c>
      <c r="C60" s="8" t="s">
        <v>347</v>
      </c>
      <c r="D60" s="8" t="s">
        <v>356</v>
      </c>
      <c r="E60" t="s">
        <v>345</v>
      </c>
      <c r="F60" t="s">
        <v>333</v>
      </c>
      <c r="G60" s="5" t="s">
        <v>1040</v>
      </c>
      <c r="H60" s="6" t="s">
        <v>2015</v>
      </c>
      <c r="I60" s="5" t="str">
        <f t="shared" si="0"/>
        <v>insert into ccd_cruise_legs (LEG_NAME, LEG_START_DATE, LEG_END_DATE, LEG_DESC, CRUISE_ID, VESSEL_ID, PLAT_TYPE_ID, TZ_NAME)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1" spans="1:9" x14ac:dyDescent="0.25">
      <c r="A61" s="5" t="s">
        <v>332</v>
      </c>
      <c r="B61" s="2" t="s">
        <v>339</v>
      </c>
      <c r="C61" s="8" t="s">
        <v>348</v>
      </c>
      <c r="D61" s="8" t="s">
        <v>357</v>
      </c>
      <c r="E61" t="s">
        <v>345</v>
      </c>
      <c r="F61" t="s">
        <v>333</v>
      </c>
      <c r="G61" s="5" t="s">
        <v>1040</v>
      </c>
      <c r="H61" s="6" t="s">
        <v>2015</v>
      </c>
      <c r="I61" s="5" t="str">
        <f t="shared" si="0"/>
        <v>insert into ccd_cruise_legs (LEG_NAME, LEG_START_DATE, LEG_END_DATE, LEG_DESC, CRUISE_ID, VESSEL_ID, PLAT_TYPE_ID, TZ_NAME)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2" spans="1:9" x14ac:dyDescent="0.25">
      <c r="A62" s="5" t="s">
        <v>332</v>
      </c>
      <c r="B62" s="2" t="s">
        <v>340</v>
      </c>
      <c r="C62" s="8" t="s">
        <v>349</v>
      </c>
      <c r="D62" s="8" t="s">
        <v>358</v>
      </c>
      <c r="E62" t="s">
        <v>345</v>
      </c>
      <c r="F62" t="s">
        <v>333</v>
      </c>
      <c r="G62" s="5" t="s">
        <v>1040</v>
      </c>
      <c r="H62" s="6" t="s">
        <v>2015</v>
      </c>
      <c r="I62" s="5" t="str">
        <f t="shared" si="0"/>
        <v>insert into ccd_cruise_legs (LEG_NAME, LEG_START_DATE, LEG_END_DATE, LEG_DESC, CRUISE_ID, VESSEL_ID, PLAT_TYPE_ID, TZ_NAME)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3" spans="1:9" x14ac:dyDescent="0.25">
      <c r="A63" s="5" t="s">
        <v>332</v>
      </c>
      <c r="B63" s="2" t="s">
        <v>341</v>
      </c>
      <c r="C63" s="8" t="s">
        <v>350</v>
      </c>
      <c r="D63" s="8" t="s">
        <v>359</v>
      </c>
      <c r="E63" t="s">
        <v>345</v>
      </c>
      <c r="F63" t="s">
        <v>333</v>
      </c>
      <c r="G63" s="5" t="s">
        <v>1040</v>
      </c>
      <c r="H63" s="6" t="s">
        <v>2015</v>
      </c>
      <c r="I63" s="5" t="str">
        <f t="shared" si="0"/>
        <v>insert into ccd_cruise_legs (LEG_NAME, LEG_START_DATE, LEG_END_DATE, LEG_DESC, CRUISE_ID, VESSEL_ID, PLAT_TYPE_ID, TZ_NAME)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4" spans="1:9" x14ac:dyDescent="0.25">
      <c r="A64" t="s">
        <v>33</v>
      </c>
      <c r="B64" t="s">
        <v>342</v>
      </c>
      <c r="C64" s="8" t="s">
        <v>351</v>
      </c>
      <c r="D64" s="8" t="s">
        <v>360</v>
      </c>
      <c r="E64" t="s">
        <v>363</v>
      </c>
      <c r="F64" t="s">
        <v>336</v>
      </c>
      <c r="G64" s="5" t="s">
        <v>1040</v>
      </c>
      <c r="H64" s="6" t="s">
        <v>2015</v>
      </c>
      <c r="I64" s="5" t="str">
        <f t="shared" si="0"/>
        <v>insert into ccd_cruise_legs (LEG_NAME, LEG_START_DATE, LEG_END_DATE, LEG_DESC, CRUISE_ID, VESSEL_ID, PLAT_TYPE_ID, TZ_NAME)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5" spans="1:9" x14ac:dyDescent="0.25">
      <c r="A65" t="s">
        <v>33</v>
      </c>
      <c r="B65" t="s">
        <v>343</v>
      </c>
      <c r="C65" s="8" t="s">
        <v>352</v>
      </c>
      <c r="D65" s="8" t="s">
        <v>355</v>
      </c>
      <c r="E65" t="s">
        <v>363</v>
      </c>
      <c r="F65" t="s">
        <v>336</v>
      </c>
      <c r="G65" s="5" t="s">
        <v>1040</v>
      </c>
      <c r="H65" s="6" t="s">
        <v>2015</v>
      </c>
      <c r="I65" s="5" t="str">
        <f t="shared" si="0"/>
        <v>insert into ccd_cruise_legs (LEG_NAME, LEG_START_DATE, LEG_END_DATE, LEG_DESC, CRUISE_ID, VESSEL_ID, PLAT_TYPE_ID, TZ_NAME)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6" spans="1:9" x14ac:dyDescent="0.25">
      <c r="A66" t="s">
        <v>33</v>
      </c>
      <c r="B66" t="s">
        <v>344</v>
      </c>
      <c r="C66" s="8" t="s">
        <v>347</v>
      </c>
      <c r="D66" s="8" t="s">
        <v>357</v>
      </c>
      <c r="E66" t="s">
        <v>363</v>
      </c>
      <c r="F66" t="s">
        <v>336</v>
      </c>
      <c r="G66" s="5" t="s">
        <v>1040</v>
      </c>
      <c r="H66" s="6" t="s">
        <v>2015</v>
      </c>
      <c r="I66" s="5" t="str">
        <f t="shared" si="0"/>
        <v>insert into ccd_cruise_legs (LEG_NAME, LEG_START_DATE, LEG_END_DATE, LEG_DESC, CRUISE_ID, VESSEL_ID, PLAT_TYPE_ID, TZ_NAME)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7" spans="1:9" x14ac:dyDescent="0.25">
      <c r="A67" t="s">
        <v>33</v>
      </c>
      <c r="B67" t="s">
        <v>334</v>
      </c>
      <c r="C67" s="8" t="s">
        <v>353</v>
      </c>
      <c r="D67" s="8" t="s">
        <v>361</v>
      </c>
      <c r="E67" t="s">
        <v>363</v>
      </c>
      <c r="F67" t="s">
        <v>334</v>
      </c>
      <c r="G67" s="5" t="s">
        <v>1040</v>
      </c>
      <c r="H67" s="6" t="s">
        <v>2015</v>
      </c>
      <c r="I67" s="5" t="str">
        <f t="shared" ref="I67:I70" si="1">CONCATENATE("insert into ccd_cruise_legs (", B$1, ", ", C$1, ", ", D$1, ", ", E$1, ", ", F$1, ", ", A$1, ", ", G$1, ", ", H$1,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 '", H67, "');")</f>
        <v>insert into ccd_cruise_legs (LEG_NAME, LEG_START_DATE, LEG_END_DATE, LEG_DESC, CRUISE_ID, VESSEL_ID, PLAT_TYPE_ID, TZ_NAME)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 'US/Hawaii');</v>
      </c>
    </row>
    <row r="68" spans="1:9" x14ac:dyDescent="0.25">
      <c r="A68" t="s">
        <v>33</v>
      </c>
      <c r="B68" t="s">
        <v>335</v>
      </c>
      <c r="C68" s="8" t="s">
        <v>354</v>
      </c>
      <c r="D68" s="8" t="s">
        <v>362</v>
      </c>
      <c r="E68" t="s">
        <v>363</v>
      </c>
      <c r="F68" t="s">
        <v>335</v>
      </c>
      <c r="G68" s="5" t="s">
        <v>1040</v>
      </c>
      <c r="H68" s="6" t="s">
        <v>2015</v>
      </c>
      <c r="I68" s="5" t="str">
        <f t="shared" si="1"/>
        <v>insert into ccd_cruise_legs (LEG_NAME, LEG_START_DATE, LEG_END_DATE, LEG_DESC, CRUISE_ID, VESSEL_ID, PLAT_TYPE_ID, TZ_NAME)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 'US/Hawaii');</v>
      </c>
    </row>
    <row r="69" spans="1:9" x14ac:dyDescent="0.25">
      <c r="A69" t="s">
        <v>33</v>
      </c>
      <c r="B69" t="s">
        <v>2008</v>
      </c>
      <c r="C69" s="8" t="s">
        <v>2010</v>
      </c>
      <c r="D69" s="8" t="s">
        <v>2011</v>
      </c>
      <c r="E69" t="s">
        <v>2012</v>
      </c>
      <c r="F69" t="s">
        <v>2008</v>
      </c>
      <c r="G69" s="5" t="s">
        <v>1040</v>
      </c>
      <c r="H69" s="6" t="s">
        <v>2015</v>
      </c>
      <c r="I69" s="5" t="str">
        <f t="shared" ref="I69" si="2">CONCATENATE("insert into ccd_cruise_legs (", B$1, ", ", C$1, ", ", D$1, ", ", E$1, ", ", F$1, ", ", A$1, ", ", G$1, ", ", H$1, ") values ('", SUBSTITUTE(B69, "'", "''"), "', TO_DATE('", C69, "', 'MM/DD/YYYY'), TO_DATE('", D69, "', 'MM/DD/YYYY'), '", SUBSTITUTE(E69, "'", "''"), "', (SELECT CCD_CRUISES.CRUISE_ID FROM CCD_CRUISES where cruise_name = '", F69, "'), (select vessel_id from ccd_vessels where vessel_name = '", SUBSTITUTE(A69, "'", "''"), "'), (select PLAT_TYPE_ID from CCD_PLAT_TYPES where PLAT_TYPE_NAME = '", SUBSTITUTE(G69, "'", "''"), "'), '", H69, "');")</f>
        <v>insert into ccd_cruise_legs (LEG_NAME, LEG_START_DATE, LEG_END_DATE, LEG_DESC, CRUISE_ID, VESSEL_ID, PLAT_TYPE_ID, TZ_NAME) values ('SE-19-06', TO_DATE('9/11/2019', 'MM/DD/YYYY'), TO_DATE('9/29/2019', 'MM/DD/YYYY'), 'Leg dates retrieved from project report', (SELECT CCD_CRUISES.CRUISE_ID FROM CCD_CRUISES where cruise_name = 'SE-19-06'), (select vessel_id from ccd_vessels where vessel_name = 'Oscar Elton Sette'), (select PLAT_TYPE_ID from CCD_PLAT_TYPES where PLAT_TYPE_NAME = 'Fishery Survey Vessel (FSV)'), 'US/Hawaii');</v>
      </c>
    </row>
    <row r="70" spans="1:9" x14ac:dyDescent="0.25">
      <c r="A70" t="s">
        <v>33</v>
      </c>
      <c r="B70" t="s">
        <v>2136</v>
      </c>
      <c r="C70" s="8" t="s">
        <v>2133</v>
      </c>
      <c r="D70" s="8" t="s">
        <v>2134</v>
      </c>
      <c r="E70" t="s">
        <v>2135</v>
      </c>
      <c r="F70" t="s">
        <v>2008</v>
      </c>
      <c r="G70" s="5" t="s">
        <v>1040</v>
      </c>
      <c r="H70" s="6" t="s">
        <v>2015</v>
      </c>
      <c r="I70" s="5" t="str">
        <f t="shared" si="1"/>
        <v>insert into ccd_cruise_legs (LEG_NAME, LEG_START_DATE, LEG_END_DATE, LEG_DESC, CRUISE_ID, VESSEL_ID, PLAT_TYPE_ID, TZ_NAME) values ('PIFG-19-01', TO_DATE('11/21/2019', 'MM/DD/YYYY'), TO_DATE('11/26/2019', 'MM/DD/YYYY'), 'Ao Shibi IV', (SELECT CCD_CRUISES.CRUISE_ID FROM CCD_CRUISES where cruise_name = 'SE-19-06'), (select vessel_id from ccd_vessels where vessel_name = 'Oscar Elton Sette'), (select PLAT_TYPE_ID from CCD_PLAT_TYPES where PLAT_TYPE_NAME = 'Fishery Survey Vessel (FSV)'), 'US/Hawaii');</v>
      </c>
    </row>
    <row r="71" spans="1:9" x14ac:dyDescent="0.25">
      <c r="H71" s="6"/>
    </row>
    <row r="72" spans="1:9" x14ac:dyDescent="0.25">
      <c r="A72" s="1" t="s">
        <v>390</v>
      </c>
      <c r="H72" s="6"/>
    </row>
    <row r="73" spans="1:9" x14ac:dyDescent="0.25">
      <c r="A73" t="s">
        <v>33</v>
      </c>
      <c r="B73" t="s">
        <v>391</v>
      </c>
      <c r="C73" s="8" t="s">
        <v>404</v>
      </c>
      <c r="D73" s="8" t="s">
        <v>405</v>
      </c>
      <c r="E73" t="s">
        <v>406</v>
      </c>
      <c r="F73" t="s">
        <v>391</v>
      </c>
      <c r="G73" s="5" t="s">
        <v>1040</v>
      </c>
      <c r="H73" s="6" t="s">
        <v>2015</v>
      </c>
      <c r="I73" s="5" t="str">
        <f t="shared" ref="I73:I79" si="3">CONCATENATE("insert into ccd_cruise_legs (", B$1, ", ", C$1, ", ", D$1, ", ", E$1, ", ", F$1, ", ", A$1, ", ", G$1, ", ", H$1, ") values ('", SUBSTITUTE(B73, "'", "''"), "', TO_DATE('", C73, "', 'MM/DD/YYYY'), TO_DATE('", D73, "', 'MM/DD/YYYY'), '", SUBSTITUTE(E73, "'", "''"), "', (SELECT CCD_CRUISES.CRUISE_ID FROM CCD_CRUISES where cruise_name = '", F73, "'), (select vessel_id from ccd_vessels where vessel_name = '", SUBSTITUTE(A73, "'", "''"), "'), (select PLAT_TYPE_ID from CCD_PLAT_TYPES where PLAT_TYPE_NAME = '", SUBSTITUTE(G73, "'", "''"), "'), '", H73, "');")</f>
        <v>insert into ccd_cruise_legs (LEG_NAME, LEG_START_DATE, LEG_END_DATE, LEG_DESC, CRUISE_ID, VESSEL_ID, PLAT_TYPE_ID, TZ_NAME)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 'US/Hawaii');</v>
      </c>
    </row>
    <row r="74" spans="1:9" x14ac:dyDescent="0.25">
      <c r="A74" t="s">
        <v>33</v>
      </c>
      <c r="B74" t="s">
        <v>392</v>
      </c>
      <c r="C74" s="8" t="s">
        <v>407</v>
      </c>
      <c r="D74" s="8" t="s">
        <v>408</v>
      </c>
      <c r="E74" t="s">
        <v>406</v>
      </c>
      <c r="F74" t="s">
        <v>392</v>
      </c>
      <c r="G74" s="5" t="s">
        <v>1040</v>
      </c>
      <c r="H74" s="6" t="s">
        <v>2015</v>
      </c>
      <c r="I74" s="5" t="str">
        <f t="shared" si="3"/>
        <v>insert into ccd_cruise_legs (LEG_NAME, LEG_START_DATE, LEG_END_DATE, LEG_DESC, CRUISE_ID, VESSEL_ID, PLAT_TYPE_ID, TZ_NAME)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 'US/Hawaii');</v>
      </c>
    </row>
    <row r="75" spans="1:9" x14ac:dyDescent="0.25">
      <c r="A75" t="s">
        <v>33</v>
      </c>
      <c r="B75" t="s">
        <v>409</v>
      </c>
      <c r="C75" s="8" t="s">
        <v>411</v>
      </c>
      <c r="D75" s="8" t="s">
        <v>412</v>
      </c>
      <c r="E75" t="s">
        <v>406</v>
      </c>
      <c r="F75" t="s">
        <v>396</v>
      </c>
      <c r="G75" s="5" t="s">
        <v>1040</v>
      </c>
      <c r="H75" s="6" t="s">
        <v>2015</v>
      </c>
      <c r="I75" s="5" t="str">
        <f t="shared" si="3"/>
        <v>insert into ccd_cruise_legs (LEG_NAME, LEG_START_DATE, LEG_END_DATE, LEG_DESC, CRUISE_ID, VESSEL_ID, PLAT_TYPE_ID, TZ_NAME)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6" spans="1:9" x14ac:dyDescent="0.25">
      <c r="A76" t="s">
        <v>33</v>
      </c>
      <c r="B76" t="s">
        <v>410</v>
      </c>
      <c r="C76" s="8" t="s">
        <v>413</v>
      </c>
      <c r="D76" s="8" t="s">
        <v>417</v>
      </c>
      <c r="E76" t="s">
        <v>406</v>
      </c>
      <c r="F76" t="s">
        <v>396</v>
      </c>
      <c r="G76" s="5" t="s">
        <v>1040</v>
      </c>
      <c r="H76" s="6" t="s">
        <v>2015</v>
      </c>
      <c r="I76" s="5" t="str">
        <f t="shared" si="3"/>
        <v>insert into ccd_cruise_legs (LEG_NAME, LEG_START_DATE, LEG_END_DATE, LEG_DESC, CRUISE_ID, VESSEL_ID, PLAT_TYPE_ID, TZ_NAME)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7" spans="1:9" x14ac:dyDescent="0.25">
      <c r="A77" t="s">
        <v>33</v>
      </c>
      <c r="B77" t="s">
        <v>398</v>
      </c>
      <c r="C77" s="8" t="s">
        <v>414</v>
      </c>
      <c r="D77" s="8" t="s">
        <v>418</v>
      </c>
      <c r="E77" t="s">
        <v>406</v>
      </c>
      <c r="F77" t="s">
        <v>398</v>
      </c>
      <c r="G77" s="5" t="s">
        <v>1040</v>
      </c>
      <c r="H77" s="6" t="s">
        <v>2015</v>
      </c>
      <c r="I77" s="5" t="str">
        <f t="shared" si="3"/>
        <v>insert into ccd_cruise_legs (LEG_NAME, LEG_START_DATE, LEG_END_DATE, LEG_DESC, CRUISE_ID, VESSEL_ID, PLAT_TYPE_ID, TZ_NAME)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 'US/Hawaii');</v>
      </c>
    </row>
    <row r="78" spans="1:9" x14ac:dyDescent="0.25">
      <c r="A78" t="s">
        <v>33</v>
      </c>
      <c r="B78" t="s">
        <v>400</v>
      </c>
      <c r="C78" s="8" t="s">
        <v>415</v>
      </c>
      <c r="D78" s="8" t="s">
        <v>419</v>
      </c>
      <c r="E78" t="s">
        <v>406</v>
      </c>
      <c r="F78" t="s">
        <v>400</v>
      </c>
      <c r="G78" s="5" t="s">
        <v>1040</v>
      </c>
      <c r="H78" s="6" t="s">
        <v>2015</v>
      </c>
      <c r="I78" s="5" t="str">
        <f t="shared" si="3"/>
        <v>insert into ccd_cruise_legs (LEG_NAME, LEG_START_DATE, LEG_END_DATE, LEG_DESC, CRUISE_ID, VESSEL_ID, PLAT_TYPE_ID, TZ_NAME)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 'US/Hawaii');</v>
      </c>
    </row>
    <row r="79" spans="1:9" x14ac:dyDescent="0.25">
      <c r="A79" t="s">
        <v>33</v>
      </c>
      <c r="B79" t="s">
        <v>403</v>
      </c>
      <c r="C79" s="8" t="s">
        <v>416</v>
      </c>
      <c r="D79" s="8" t="s">
        <v>420</v>
      </c>
      <c r="E79" t="s">
        <v>406</v>
      </c>
      <c r="F79" t="s">
        <v>403</v>
      </c>
      <c r="G79" s="5" t="s">
        <v>1040</v>
      </c>
      <c r="H79" s="6" t="s">
        <v>2015</v>
      </c>
      <c r="I79" s="5" t="str">
        <f t="shared" si="3"/>
        <v>insert into ccd_cruise_legs (LEG_NAME, LEG_START_DATE, LEG_END_DATE, LEG_DESC, CRUISE_ID, VESSEL_ID, PLAT_TYPE_ID, TZ_NAME)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 'US/Hawaii');</v>
      </c>
    </row>
    <row r="82" spans="1:11" x14ac:dyDescent="0.25">
      <c r="A82" t="s">
        <v>33</v>
      </c>
      <c r="B82" t="s">
        <v>75</v>
      </c>
      <c r="C82" s="8" t="s">
        <v>190</v>
      </c>
      <c r="D82" s="8" t="s">
        <v>191</v>
      </c>
      <c r="E82" t="s">
        <v>406</v>
      </c>
      <c r="F82" t="s">
        <v>75</v>
      </c>
      <c r="G82" s="5" t="s">
        <v>1040</v>
      </c>
      <c r="H82" s="6" t="s">
        <v>2015</v>
      </c>
      <c r="I82" s="5" t="str">
        <f>CONCATENATE("insert into ccd_cruise_legs (", B$1, ", ", C$1, ", ", D$1, ", ", E$1, ", ", F$1, ", ", A$1, ", ", G$1, ", ", H$1, ") values ('", SUBSTITUTE(B82, "'", "''"), "', TO_DATE('", C82, "', 'MM/DD/YYYY'), TO_DATE('", D82, "', 'MM/DD/YYYY'), '", SUBSTITUTE(E82, "'", "''"), "', (SELECT CCD_CRUISES.CRUISE_ID FROM CCD_CRUISES where cruise_name = '", F82, "'), (select vessel_id from ccd_vessels where vessel_name = '", SUBSTITUTE(A82, "'", "''"), "'), (select PLAT_TYPE_ID from CCD_PLAT_TYPES where PLAT_TYPE_NAME = '", SUBSTITUTE(G82, "'", "''"), "'), '", H82, "');")</f>
        <v>insert into ccd_cruise_legs (LEG_NAME, LEG_START_DATE, LEG_END_DATE, LEG_DESC, CRUISE_ID, VESSEL_ID, PLAT_TYPE_ID, TZ_NAME)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 'US/Hawaii');</v>
      </c>
    </row>
    <row r="85" spans="1:11" x14ac:dyDescent="0.25">
      <c r="A85" s="1" t="s">
        <v>2058</v>
      </c>
    </row>
    <row r="86" spans="1:11" x14ac:dyDescent="0.25">
      <c r="A86" t="s">
        <v>79</v>
      </c>
      <c r="B86" t="s">
        <v>327</v>
      </c>
      <c r="C86" s="20" t="s">
        <v>2061</v>
      </c>
      <c r="D86" s="20" t="s">
        <v>2086</v>
      </c>
      <c r="E86" t="s">
        <v>2059</v>
      </c>
      <c r="F86" t="s">
        <v>94</v>
      </c>
      <c r="G86" s="5" t="s">
        <v>1040</v>
      </c>
      <c r="H86" s="6" t="s">
        <v>2015</v>
      </c>
      <c r="I86" s="5" t="str">
        <f t="shared" ref="I86:I113" si="4">CONCATENATE("insert into ccd_cruise_legs (", B$1, ", ", C$1, ", ", D$1, ", ", E$1, ", ", F$1, ", ", A$1, ", ", G$1, ", ", H$1, ") values ('", SUBSTITUTE(B86, "'", "''"), "', TO_DATE('", C86, "', 'MM/DD/YYYY'), TO_DATE('", D86, "', 'MM/DD/YYYY'), '", SUBSTITUTE(E86, "'", "''"), "', (SELECT CCD_CRUISES.CRUISE_ID FROM CCD_CRUISES where cruise_name = '", F86, "'), (select vessel_id from ccd_vessels where vessel_name = '", SUBSTITUTE(A86, "'", "''"), "'), (select PLAT_TYPE_ID from CCD_PLAT_TYPES where PLAT_TYPE_NAME = '", SUBSTITUTE(G86, "'", "''"), "'), '", H86, "');")</f>
        <v>insert into ccd_cruise_legs (LEG_NAME, LEG_START_DATE, LEG_END_DATE, LEG_DESC, CRUISE_ID, VESSEL_ID, PLAT_TYPE_ID, TZ_NAME) values ('TC0201_LEGI', TO_DATE('01/21/2002', 'MM/DD/YYYY'), TO_DATE('02/14/2002',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86" s="19"/>
      <c r="K86" s="19"/>
    </row>
    <row r="87" spans="1:11" x14ac:dyDescent="0.25">
      <c r="A87" t="s">
        <v>79</v>
      </c>
      <c r="B87" t="s">
        <v>95</v>
      </c>
      <c r="C87" s="20" t="s">
        <v>2062</v>
      </c>
      <c r="D87" s="20" t="s">
        <v>2087</v>
      </c>
      <c r="E87" t="s">
        <v>2059</v>
      </c>
      <c r="F87" t="s">
        <v>94</v>
      </c>
      <c r="G87" s="5" t="s">
        <v>1040</v>
      </c>
      <c r="H87" s="6" t="s">
        <v>2015</v>
      </c>
      <c r="I87" s="5" t="str">
        <f t="shared" si="4"/>
        <v>insert into ccd_cruise_legs (LEG_NAME, LEG_START_DATE, LEG_END_DATE, LEG_DESC, CRUISE_ID, VESSEL_ID, PLAT_TYPE_ID, TZ_NAME) values ('TC0201_LEGII', TO_DATE('05/15/2002', 'MM/DD/YYYY'), TO_DATE('07/24/2002',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87" s="19"/>
      <c r="K87" s="19"/>
    </row>
    <row r="88" spans="1:11" x14ac:dyDescent="0.25">
      <c r="A88" t="s">
        <v>79</v>
      </c>
      <c r="B88" t="s">
        <v>1862</v>
      </c>
      <c r="C88" s="20" t="s">
        <v>2063</v>
      </c>
      <c r="D88" s="20" t="s">
        <v>2088</v>
      </c>
      <c r="E88" t="s">
        <v>2059</v>
      </c>
      <c r="F88" t="s">
        <v>1862</v>
      </c>
      <c r="G88" s="5" t="s">
        <v>1040</v>
      </c>
      <c r="H88" s="6" t="s">
        <v>2015</v>
      </c>
      <c r="I88" s="5" t="str">
        <f t="shared" si="4"/>
        <v>insert into ccd_cruise_legs (LEG_NAME, LEG_START_DATE, LEG_END_DATE, LEG_DESC, CRUISE_ID, VESSEL_ID, PLAT_TYPE_ID, TZ_NAME) values ('TC-03-07', TO_DATE('09/08/2002', 'MM/DD/YYYY'), TO_DATE('10/07/2002', 'MM/DD/YYYY'), 'Legs were fabricated for testing purposes', (SELECT CCD_CRUISES.CRUISE_ID FROM CCD_CRUISES where cruise_name = 'TC-03-07'), (select vessel_id from ccd_vessels where vessel_name = 'Townsend Cromwell'), (select PLAT_TYPE_ID from CCD_PLAT_TYPES where PLAT_TYPE_NAME = 'Fishery Survey Vessel (FSV)'), 'US/Hawaii');</v>
      </c>
      <c r="J88" s="19"/>
      <c r="K88" s="19"/>
    </row>
    <row r="89" spans="1:11" x14ac:dyDescent="0.25">
      <c r="A89" t="s">
        <v>33</v>
      </c>
      <c r="B89" t="s">
        <v>260</v>
      </c>
      <c r="C89" s="20" t="s">
        <v>2064</v>
      </c>
      <c r="D89" s="20" t="s">
        <v>2089</v>
      </c>
      <c r="E89" t="s">
        <v>2059</v>
      </c>
      <c r="F89" t="s">
        <v>40</v>
      </c>
      <c r="G89" s="5" t="s">
        <v>1040</v>
      </c>
      <c r="H89" s="6" t="s">
        <v>2015</v>
      </c>
      <c r="I89" s="5" t="str">
        <f t="shared" si="4"/>
        <v>insert into ccd_cruise_legs (LEG_NAME, LEG_START_DATE, LEG_END_DATE, LEG_DESC, CRUISE_ID, VESSEL_ID, PLAT_TYPE_ID, TZ_NAME) values ('OES0411_LEGI', TO_DATE('08/07/2004', 'MM/DD/YYYY'), TO_DATE('09/07/2004',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'US/Hawaii');</v>
      </c>
      <c r="J89" s="19"/>
      <c r="K89" s="19"/>
    </row>
    <row r="90" spans="1:11" x14ac:dyDescent="0.25">
      <c r="A90" t="s">
        <v>4</v>
      </c>
      <c r="B90" t="s">
        <v>10</v>
      </c>
      <c r="C90" s="20" t="s">
        <v>2065</v>
      </c>
      <c r="D90" s="20" t="s">
        <v>2090</v>
      </c>
      <c r="E90" t="s">
        <v>2059</v>
      </c>
      <c r="F90" t="s">
        <v>10</v>
      </c>
      <c r="G90" s="5" t="s">
        <v>1040</v>
      </c>
      <c r="H90" s="6" t="s">
        <v>2015</v>
      </c>
      <c r="I90" s="5" t="str">
        <f t="shared" si="4"/>
        <v>insert into ccd_cruise_legs (LEG_NAME, LEG_START_DATE, LEG_END_DATE, LEG_DESC, CRUISE_ID, VESSEL_ID, PLAT_TYPE_ID, TZ_NAME) values ('HI0401', TO_DATE('09/13/2004', 'MM/DD/YYYY'), TO_DATE('09/05/2004', 'MM/DD/YYYY'), 'Legs were fabricated for testing purposes', (SELECT CCD_CRUISES.CRUISE_ID FROM CCD_CRUISES where cruise_name = 'HI0401'), (select vessel_id from ccd_vessels where vessel_name = 'Hi''ialakai'), (select PLAT_TYPE_ID from CCD_PLAT_TYPES where PLAT_TYPE_NAME = 'Fishery Survey Vessel (FSV)'), 'US/Hawaii');</v>
      </c>
      <c r="J90" s="19"/>
      <c r="K90" s="19"/>
    </row>
    <row r="91" spans="1:11" x14ac:dyDescent="0.25">
      <c r="A91" t="s">
        <v>33</v>
      </c>
      <c r="B91" s="21" t="s">
        <v>47</v>
      </c>
      <c r="C91" s="20" t="s">
        <v>2066</v>
      </c>
      <c r="D91" s="20" t="s">
        <v>2091</v>
      </c>
      <c r="E91" t="s">
        <v>2059</v>
      </c>
      <c r="F91" t="s">
        <v>47</v>
      </c>
      <c r="G91" s="5" t="s">
        <v>1040</v>
      </c>
      <c r="H91" s="6" t="s">
        <v>2015</v>
      </c>
      <c r="I91" s="5" t="str">
        <f t="shared" si="4"/>
        <v>insert into ccd_cruise_legs (LEG_NAME, LEG_START_DATE, LEG_END_DATE, LEG_DESC, CRUISE_ID, VESSEL_ID, PLAT_TYPE_ID, TZ_NAME) values ('OES0509', TO_DATE('07/19/2005', 'MM/DD/YYYY'), TO_DATE('08/05/2005', 'MM/DD/YYYY'), 'Legs were fabricated for testing purposes', (SELECT CCD_CRUISES.CRUISE_ID FROM CCD_CRUISES where cruise_name = 'OES0509'), (select vessel_id from ccd_vessels where vessel_name = 'Oscar Elton Sette'), (select PLAT_TYPE_ID from CCD_PLAT_TYPES where PLAT_TYPE_NAME = 'Fishery Survey Vessel (FSV)'), 'US/Hawaii');</v>
      </c>
      <c r="J91" s="24" t="s">
        <v>2124</v>
      </c>
      <c r="K91" s="19"/>
    </row>
    <row r="92" spans="1:11" x14ac:dyDescent="0.25">
      <c r="A92" t="s">
        <v>33</v>
      </c>
      <c r="B92" t="s">
        <v>261</v>
      </c>
      <c r="C92" s="20" t="s">
        <v>2067</v>
      </c>
      <c r="D92" s="20" t="s">
        <v>2092</v>
      </c>
      <c r="E92" t="s">
        <v>2059</v>
      </c>
      <c r="F92" t="s">
        <v>40</v>
      </c>
      <c r="G92" s="5" t="s">
        <v>1040</v>
      </c>
      <c r="H92" s="25" t="s">
        <v>2128</v>
      </c>
      <c r="I92" s="5" t="str">
        <f t="shared" si="4"/>
        <v>insert into ccd_cruise_legs (LEG_NAME, LEG_START_DATE, LEG_END_DATE, LEG_DESC, CRUISE_ID, VESSEL_ID, PLAT_TYPE_ID, TZ_NAME) values ('OES0411_LEGII', TO_DATE('09/08/2005', 'MM/DD/YYYY'), TO_DATE('09/13/2005',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'Hawaii Standard Time');</v>
      </c>
      <c r="J92" s="19"/>
      <c r="K92" s="19"/>
    </row>
    <row r="93" spans="1:11" x14ac:dyDescent="0.25">
      <c r="A93" t="s">
        <v>33</v>
      </c>
      <c r="B93" t="s">
        <v>59</v>
      </c>
      <c r="C93" s="20" t="s">
        <v>2072</v>
      </c>
      <c r="D93" s="20" t="s">
        <v>2072</v>
      </c>
      <c r="E93" t="s">
        <v>2059</v>
      </c>
      <c r="F93" t="s">
        <v>59</v>
      </c>
      <c r="G93" s="5" t="s">
        <v>1040</v>
      </c>
      <c r="H93" s="6" t="s">
        <v>2015</v>
      </c>
      <c r="I93" s="5" t="str">
        <f t="shared" si="4"/>
        <v>insert into ccd_cruise_legs (LEG_NAME, LEG_START_DATE, LEG_END_DATE, LEG_DESC, CRUISE_ID, VESSEL_ID, PLAT_TYPE_ID, TZ_NAME) values ('OES0607', TO_DATE('06/05/2006', 'MM/DD/YYYY'), TO_DATE('06/05/2006', 'MM/DD/YYYY'), 'Legs were fabricated for testing purposes', (SELECT CCD_CRUISES.CRUISE_ID FROM CCD_CRUISES where cruise_name = 'OES0607'), (select vessel_id from ccd_vessels where vessel_name = 'Oscar Elton Sette'), (select PLAT_TYPE_ID from CCD_PLAT_TYPES where PLAT_TYPE_NAME = 'Fishery Survey Vessel (FSV)'), 'US/Hawaii');</v>
      </c>
      <c r="J93" s="19"/>
      <c r="K93" s="19"/>
    </row>
    <row r="94" spans="1:11" x14ac:dyDescent="0.25">
      <c r="A94" t="s">
        <v>4</v>
      </c>
      <c r="B94" t="s">
        <v>2056</v>
      </c>
      <c r="C94" s="20" t="s">
        <v>2068</v>
      </c>
      <c r="D94" s="20" t="s">
        <v>2093</v>
      </c>
      <c r="E94" t="s">
        <v>2059</v>
      </c>
      <c r="F94" t="s">
        <v>15</v>
      </c>
      <c r="G94" s="5" t="s">
        <v>1040</v>
      </c>
      <c r="H94" s="6" t="s">
        <v>2015</v>
      </c>
      <c r="I94" s="5" t="str">
        <f t="shared" si="4"/>
        <v>insert into ccd_cruise_legs (LEG_NAME, LEG_START_DATE, LEG_END_DATE, LEG_DESC, CRUISE_ID, VESSEL_ID, PLAT_TYPE_ID, TZ_NAME) values ('HI0610 (copy)', TO_DATE('07/27/2006', 'MM/DD/YYYY'), TO_DATE('08/20/2006', 'MM/DD/YYYY'), 'Legs were fabricated for testing purposes', (SELECT CCD_CRUISES.CRUISE_ID FROM CCD_CRUISES where cruise_name = 'HI0610'), (select vessel_id from ccd_vessels where vessel_name = 'Hi''ialakai'), (select PLAT_TYPE_ID from CCD_PLAT_TYPES where PLAT_TYPE_NAME = 'Fishery Survey Vessel (FSV)'), 'US/Hawaii');</v>
      </c>
      <c r="J94" s="19"/>
      <c r="K94" s="19"/>
    </row>
    <row r="95" spans="1:11" x14ac:dyDescent="0.25">
      <c r="A95" t="s">
        <v>33</v>
      </c>
      <c r="B95" t="s">
        <v>65</v>
      </c>
      <c r="C95" s="20" t="s">
        <v>2073</v>
      </c>
      <c r="D95" s="20" t="s">
        <v>2094</v>
      </c>
      <c r="E95" t="s">
        <v>2059</v>
      </c>
      <c r="F95" t="s">
        <v>65</v>
      </c>
      <c r="G95" s="5" t="s">
        <v>1040</v>
      </c>
      <c r="H95" s="6" t="s">
        <v>2015</v>
      </c>
      <c r="I95" s="5" t="str">
        <f t="shared" si="4"/>
        <v>insert into ccd_cruise_legs (LEG_NAME, LEG_START_DATE, LEG_END_DATE, LEG_DESC, CRUISE_ID, VESSEL_ID, PLAT_TYPE_ID, TZ_NAME) values ('OES0706', TO_DATE('07/18/2007', 'MM/DD/YYYY'), TO_DATE('08/14/2007', 'MM/DD/YYYY'), 'Legs were fabricated for testing purposes', (SELECT CCD_CRUISES.CRUISE_ID FROM CCD_CRUISES where cruise_name = 'OES0706'), (select vessel_id from ccd_vessels where vessel_name = 'Oscar Elton Sette'), (select PLAT_TYPE_ID from CCD_PLAT_TYPES where PLAT_TYPE_NAME = 'Fishery Survey Vessel (FSV)'), 'US/Hawaii');</v>
      </c>
      <c r="J95" s="19"/>
      <c r="K95" s="19"/>
    </row>
    <row r="96" spans="1:11" x14ac:dyDescent="0.25">
      <c r="A96" t="s">
        <v>4</v>
      </c>
      <c r="B96" t="s">
        <v>19</v>
      </c>
      <c r="C96" s="20" t="s">
        <v>2069</v>
      </c>
      <c r="D96" s="20" t="s">
        <v>2095</v>
      </c>
      <c r="E96" t="s">
        <v>2059</v>
      </c>
      <c r="F96" t="s">
        <v>18</v>
      </c>
      <c r="G96" s="5" t="s">
        <v>1040</v>
      </c>
      <c r="H96" s="6" t="s">
        <v>2015</v>
      </c>
      <c r="I96" s="5" t="str">
        <f t="shared" si="4"/>
        <v>insert into ccd_cruise_legs (LEG_NAME, LEG_START_DATE, LEG_END_DATE, LEG_DESC, CRUISE_ID, VESSEL_ID, PLAT_TYPE_ID, TZ_NAME) values ('HI1001_LEGI', TO_DATE('01/21/2010', 'MM/DD/YYYY'), TO_DATE('03/20/2010',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96" s="19"/>
      <c r="K96" s="19"/>
    </row>
    <row r="97" spans="1:11" x14ac:dyDescent="0.25">
      <c r="A97" t="s">
        <v>4</v>
      </c>
      <c r="B97" t="s">
        <v>20</v>
      </c>
      <c r="C97" s="20" t="s">
        <v>2074</v>
      </c>
      <c r="D97" s="20" t="s">
        <v>2096</v>
      </c>
      <c r="E97" t="s">
        <v>2059</v>
      </c>
      <c r="F97" t="s">
        <v>18</v>
      </c>
      <c r="G97" s="5" t="s">
        <v>1040</v>
      </c>
      <c r="H97" s="25" t="s">
        <v>2126</v>
      </c>
      <c r="I97" s="5" t="str">
        <f t="shared" si="4"/>
        <v>insert into ccd_cruise_legs (LEG_NAME, LEG_START_DATE, LEG_END_DATE, LEG_DESC, CRUISE_ID, VESSEL_ID, PLAT_TYPE_ID, TZ_NAME) values ('HI1001_LEGII', TO_DATE('03/21/2010', 'MM/DD/YYYY'), TO_DATE('06/30/2010', 'MM/DD/YYYY'), 'Legs were fabricated for testing purposes', (SELECT CCD_CRUISES.CRUISE_ID FROM CCD_CRUISES where cruise_name = 'HI1001'), (select vessel_id from ccd_vessels where vessel_name = 'Hi''ialakai'), (select PLAT_TYPE_ID from CCD_PLAT_TYPES where PLAT_TYPE_NAME = 'Fishery Survey Vessel (FSV)'), 'ASDF JKL;');</v>
      </c>
      <c r="J97" s="19"/>
      <c r="K97" s="19"/>
    </row>
    <row r="98" spans="1:11" x14ac:dyDescent="0.25">
      <c r="A98" t="s">
        <v>4</v>
      </c>
      <c r="B98" t="s">
        <v>21</v>
      </c>
      <c r="C98" s="20" t="s">
        <v>2070</v>
      </c>
      <c r="D98" s="20" t="s">
        <v>2097</v>
      </c>
      <c r="E98" t="s">
        <v>2059</v>
      </c>
      <c r="F98" t="s">
        <v>18</v>
      </c>
      <c r="G98" s="5" t="s">
        <v>1040</v>
      </c>
      <c r="H98" s="6" t="s">
        <v>2015</v>
      </c>
      <c r="I98" s="5" t="str">
        <f t="shared" si="4"/>
        <v>insert into ccd_cruise_legs (LEG_NAME, LEG_START_DATE, LEG_END_DATE, LEG_DESC, CRUISE_ID, VESSEL_ID, PLAT_TYPE_ID, TZ_NAME) values ('HI1001_LEGIII', TO_DATE('07/05/2010', 'MM/DD/YYYY'), TO_DATE('07/21/2010',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98" s="19"/>
      <c r="K98" s="19"/>
    </row>
    <row r="99" spans="1:11" x14ac:dyDescent="0.25">
      <c r="A99" t="s">
        <v>4</v>
      </c>
      <c r="B99" t="s">
        <v>3</v>
      </c>
      <c r="C99" s="20" t="s">
        <v>2071</v>
      </c>
      <c r="D99" s="20" t="s">
        <v>2098</v>
      </c>
      <c r="E99" t="s">
        <v>2059</v>
      </c>
      <c r="F99" t="s">
        <v>3</v>
      </c>
      <c r="G99" s="5" t="s">
        <v>1040</v>
      </c>
      <c r="H99" s="6" t="s">
        <v>2015</v>
      </c>
      <c r="I99" s="5" t="str">
        <f t="shared" si="4"/>
        <v>insert into ccd_cruise_legs (LEG_NAME, LEG_START_DATE, LEG_END_DATE, LEG_DESC, CRUISE_ID, VESSEL_ID, PLAT_TYPE_ID, TZ_NAME) values ('HA1007', TO_DATE('09/04/2010', 'MM/DD/YYYY'), TO_DATE('09/29/2010', 'MM/DD/YYYY'), 'Legs were fabricated for testing purposes', (SELECT CCD_CRUISES.CRUISE_ID FROM CCD_CRUISES where cruise_name = 'HA1007'), (select vessel_id from ccd_vessels where vessel_name = 'Hi''ialakai'), (select PLAT_TYPE_ID from CCD_PLAT_TYPES where PLAT_TYPE_NAME = 'Fishery Survey Vessel (FSV)'), 'US/Hawaii');</v>
      </c>
      <c r="J99" s="19"/>
      <c r="K99" s="19"/>
    </row>
    <row r="100" spans="1:11" x14ac:dyDescent="0.25">
      <c r="A100" t="s">
        <v>4</v>
      </c>
      <c r="B100" s="21" t="s">
        <v>1863</v>
      </c>
      <c r="C100" s="20" t="s">
        <v>2071</v>
      </c>
      <c r="D100" s="20" t="s">
        <v>2098</v>
      </c>
      <c r="E100" t="s">
        <v>2059</v>
      </c>
      <c r="F100" t="s">
        <v>1863</v>
      </c>
      <c r="G100" s="5" t="s">
        <v>1040</v>
      </c>
      <c r="H100" s="6" t="s">
        <v>2015</v>
      </c>
      <c r="I100" s="5" t="str">
        <f t="shared" si="4"/>
        <v>insert into ccd_cruise_legs (LEG_NAME, LEG_START_DATE, LEG_END_DATE, LEG_DESC, CRUISE_ID, VESSEL_ID, PLAT_TYPE_ID, TZ_NAME) values ('HA1007 (copy)', TO_DATE('09/04/2010', 'MM/DD/YYYY'), TO_DATE('09/29/2010', 'MM/DD/YYYY'), 'Legs were fabricated for testing purposes', (SELECT CCD_CRUISES.CRUISE_ID FROM CCD_CRUISES where cruise_name = 'HA1007 (copy)'), (select vessel_id from ccd_vessels where vessel_name = 'Hi''ialakai'), (select PLAT_TYPE_ID from CCD_PLAT_TYPES where PLAT_TYPE_NAME = 'Fishery Survey Vessel (FSV)'), 'US/Hawaii');</v>
      </c>
      <c r="J100" s="19"/>
      <c r="K100" s="19"/>
    </row>
    <row r="101" spans="1:11" x14ac:dyDescent="0.25">
      <c r="A101" t="s">
        <v>4</v>
      </c>
      <c r="B101" s="21" t="s">
        <v>187</v>
      </c>
      <c r="C101" s="20" t="s">
        <v>2075</v>
      </c>
      <c r="D101" s="20" t="s">
        <v>2099</v>
      </c>
      <c r="E101" t="s">
        <v>2059</v>
      </c>
      <c r="F101" t="s">
        <v>23</v>
      </c>
      <c r="G101" s="5" t="s">
        <v>1040</v>
      </c>
      <c r="H101" s="6" t="s">
        <v>2015</v>
      </c>
      <c r="I101" s="5" t="str">
        <f t="shared" si="4"/>
        <v>insert into ccd_cruise_legs (LEG_NAME, LEG_START_DATE, LEG_END_DATE, LEG_DESC, CRUISE_ID, VESSEL_ID, PLAT_TYPE_ID, TZ_NAME) values ('HA1101_LEG_I', TO_DATE('11/05/2010', 'MM/DD/YYYY'), TO_DATE('04/05/2011',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1" s="19"/>
      <c r="K101" s="19"/>
    </row>
    <row r="102" spans="1:11" x14ac:dyDescent="0.25">
      <c r="A102" t="s">
        <v>4</v>
      </c>
      <c r="B102" s="21" t="s">
        <v>324</v>
      </c>
      <c r="C102" s="20" t="s">
        <v>2076</v>
      </c>
      <c r="D102" s="20" t="s">
        <v>2100</v>
      </c>
      <c r="E102" t="s">
        <v>2059</v>
      </c>
      <c r="F102" t="s">
        <v>23</v>
      </c>
      <c r="G102" s="5" t="s">
        <v>1040</v>
      </c>
      <c r="H102" s="6" t="s">
        <v>2015</v>
      </c>
      <c r="I102" s="5" t="str">
        <f t="shared" si="4"/>
        <v>insert into ccd_cruise_legs (LEG_NAME, LEG_START_DATE, LEG_END_DATE, LEG_DESC, CRUISE_ID, VESSEL_ID, PLAT_TYPE_ID, TZ_NAME) values ('HA1101_LEG_II', TO_DATE('04/07/2011', 'MM/DD/YYYY'), TO_DATE('05/03/2011',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2" s="19"/>
      <c r="K102" s="19"/>
    </row>
    <row r="103" spans="1:11" x14ac:dyDescent="0.25">
      <c r="A103" t="s">
        <v>4</v>
      </c>
      <c r="B103" s="21" t="s">
        <v>325</v>
      </c>
      <c r="C103" s="20" t="s">
        <v>2077</v>
      </c>
      <c r="D103" s="20" t="s">
        <v>2101</v>
      </c>
      <c r="E103" t="s">
        <v>2059</v>
      </c>
      <c r="F103" t="s">
        <v>23</v>
      </c>
      <c r="G103" s="5" t="s">
        <v>1040</v>
      </c>
      <c r="H103" s="6" t="s">
        <v>2015</v>
      </c>
      <c r="I103" s="5" t="str">
        <f t="shared" si="4"/>
        <v>insert into ccd_cruise_legs (LEG_NAME, LEG_START_DATE, LEG_END_DATE, LEG_DESC, CRUISE_ID, VESSEL_ID, PLAT_TYPE_ID, TZ_NAME) values ('HA1101_LEG_III', TO_DATE('05/12/2011', 'MM/DD/YYYY'), TO_DATE('07/24/2011',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3" s="19"/>
      <c r="K103" s="19"/>
    </row>
    <row r="104" spans="1:11" x14ac:dyDescent="0.25">
      <c r="A104" t="s">
        <v>4</v>
      </c>
      <c r="B104" t="s">
        <v>1869</v>
      </c>
      <c r="C104" s="20" t="s">
        <v>2078</v>
      </c>
      <c r="D104" s="20" t="s">
        <v>2102</v>
      </c>
      <c r="E104" t="s">
        <v>2059</v>
      </c>
      <c r="F104" t="s">
        <v>2060</v>
      </c>
      <c r="G104" s="5" t="s">
        <v>1040</v>
      </c>
      <c r="H104" s="6" t="s">
        <v>2015</v>
      </c>
      <c r="I104" s="5" t="str">
        <f t="shared" si="4"/>
        <v>insert into ccd_cruise_legs (LEG_NAME, LEG_START_DATE, LEG_END_DATE, LEG_DESC, CRUISE_ID, VESSEL_ID, PLAT_TYPE_ID, TZ_NAME) values ('HA1102_LEG_I', TO_DATE('07/23/2011', 'MM/DD/YYYY'), TO_DATE('08/11/2011',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04" s="19"/>
      <c r="K104" s="19"/>
    </row>
    <row r="105" spans="1:11" x14ac:dyDescent="0.25">
      <c r="A105" t="s">
        <v>4</v>
      </c>
      <c r="B105" t="s">
        <v>1870</v>
      </c>
      <c r="C105" s="20" t="s">
        <v>2079</v>
      </c>
      <c r="D105" s="20" t="s">
        <v>2103</v>
      </c>
      <c r="E105" t="s">
        <v>2059</v>
      </c>
      <c r="F105" t="s">
        <v>2060</v>
      </c>
      <c r="G105" s="5" t="s">
        <v>1040</v>
      </c>
      <c r="H105" s="6" t="s">
        <v>2015</v>
      </c>
      <c r="I105" s="5" t="str">
        <f t="shared" si="4"/>
        <v>insert into ccd_cruise_legs (LEG_NAME, LEG_START_DATE, LEG_END_DATE, LEG_DESC, CRUISE_ID, VESSEL_ID, PLAT_TYPE_ID, TZ_NAME) values ('HA1102_LEG_II', TO_DATE('08/15/2011', 'MM/DD/YYYY'), TO_DATE('08/30/2011',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05" s="19"/>
      <c r="K105" s="19"/>
    </row>
    <row r="106" spans="1:11" x14ac:dyDescent="0.25">
      <c r="A106" t="s">
        <v>33</v>
      </c>
      <c r="B106" s="21" t="s">
        <v>1867</v>
      </c>
      <c r="C106" s="20" t="s">
        <v>2080</v>
      </c>
      <c r="D106" s="20" t="s">
        <v>2104</v>
      </c>
      <c r="E106" t="s">
        <v>2059</v>
      </c>
      <c r="F106" t="s">
        <v>75</v>
      </c>
      <c r="G106" s="5" t="s">
        <v>1040</v>
      </c>
      <c r="H106" s="6" t="s">
        <v>2015</v>
      </c>
      <c r="I106" s="5" t="str">
        <f t="shared" si="4"/>
        <v>insert into ccd_cruise_legs (LEG_NAME, LEG_START_DATE, LEG_END_DATE, LEG_DESC, CRUISE_ID, VESSEL_ID, PLAT_TYPE_ID, TZ_NAME) values ('SE-15-01 Leg 1', TO_DATE('04/03/2015', 'MM/DD/YYYY'), TO_DATE('04/14/2015', 'MM/DD/YYYY'), 'Legs were fabricated for testing purposes', (SELECT CCD_CRUISES.CRUISE_ID FROM CCD_CRUISES where cruise_name = 'SE-15-01'), (select vessel_id from ccd_vessels where vessel_name = 'Oscar Elton Sette'), (select PLAT_TYPE_ID from CCD_PLAT_TYPES where PLAT_TYPE_NAME = 'Fishery Survey Vessel (FSV)'), 'US/Hawaii');</v>
      </c>
      <c r="J106" s="19"/>
      <c r="K106" s="19"/>
    </row>
    <row r="107" spans="1:11" x14ac:dyDescent="0.25">
      <c r="A107" t="s">
        <v>4</v>
      </c>
      <c r="B107" s="21" t="s">
        <v>1868</v>
      </c>
      <c r="C107" s="20" t="s">
        <v>2081</v>
      </c>
      <c r="D107" s="20" t="s">
        <v>2105</v>
      </c>
      <c r="E107" t="s">
        <v>2059</v>
      </c>
      <c r="F107" t="s">
        <v>75</v>
      </c>
      <c r="G107" s="5" t="s">
        <v>1040</v>
      </c>
      <c r="H107" s="6" t="s">
        <v>2015</v>
      </c>
      <c r="I107" s="5" t="str">
        <f t="shared" si="4"/>
        <v>insert into ccd_cruise_legs (LEG_NAME, LEG_START_DATE, LEG_END_DATE, LEG_DESC, CRUISE_ID, VESSEL_ID, PLAT_TYPE_ID, TZ_NAME) values ('SE-15-01 Leg 2', TO_DATE('04/13/2015', 'MM/DD/YYYY'), TO_DATE('05/20/2015', 'MM/DD/YYYY'), 'Legs were fabricated for testing purposes', (SELECT CCD_CRUISES.CRUISE_ID FROM CCD_CRUISES where cruise_name = 'SE-15-01'), (select vessel_id from ccd_vessels where vessel_name = 'Hi''ialakai'), (select PLAT_TYPE_ID from CCD_PLAT_TYPES where PLAT_TYPE_NAME = 'Fishery Survey Vessel (FSV)'), 'US/Hawaii');</v>
      </c>
      <c r="J107" s="19"/>
      <c r="K107" s="19"/>
    </row>
    <row r="108" spans="1:11" x14ac:dyDescent="0.25">
      <c r="A108" t="s">
        <v>332</v>
      </c>
      <c r="B108" t="s">
        <v>337</v>
      </c>
      <c r="C108" s="20" t="s">
        <v>2082</v>
      </c>
      <c r="D108" s="20" t="s">
        <v>2106</v>
      </c>
      <c r="E108" t="s">
        <v>2059</v>
      </c>
      <c r="F108" t="s">
        <v>333</v>
      </c>
      <c r="G108" s="5" t="s">
        <v>1040</v>
      </c>
      <c r="H108" s="6" t="s">
        <v>2015</v>
      </c>
      <c r="I108" s="5" t="str">
        <f t="shared" si="4"/>
        <v>insert into ccd_cruise_legs (LEG_NAME, LEG_START_DATE, LEG_END_DATE, LEG_DESC, CRUISE_ID, VESSEL_ID, PLAT_TYPE_ID, TZ_NAME) values ('RL-17-05 Leg 1', TO_DATE('08/17/2017', 'MM/DD/YYYY'), TO_DATE('09/05/2017',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08" s="19"/>
      <c r="K108" s="19"/>
    </row>
    <row r="109" spans="1:11" x14ac:dyDescent="0.25">
      <c r="A109" t="s">
        <v>332</v>
      </c>
      <c r="B109" t="s">
        <v>338</v>
      </c>
      <c r="C109" s="20" t="s">
        <v>2083</v>
      </c>
      <c r="D109" s="20" t="s">
        <v>2107</v>
      </c>
      <c r="E109" t="s">
        <v>2059</v>
      </c>
      <c r="F109" t="s">
        <v>333</v>
      </c>
      <c r="G109" s="5" t="s">
        <v>1040</v>
      </c>
      <c r="H109" s="25" t="s">
        <v>2127</v>
      </c>
      <c r="I109" s="5" t="str">
        <f t="shared" si="4"/>
        <v>insert into ccd_cruise_legs (LEG_NAME, LEG_START_DATE, LEG_END_DATE, LEG_DESC, CRUISE_ID, VESSEL_ID, PLAT_TYPE_ID, TZ_NAME) values ('RL-17-05 Leg 2', TO_DATE('09/11/2017', 'MM/DD/YYYY'), TO_DATE('09/30/2017',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'+09:00');</v>
      </c>
      <c r="J109" s="19"/>
      <c r="K109" s="19"/>
    </row>
    <row r="110" spans="1:11" x14ac:dyDescent="0.25">
      <c r="A110" t="s">
        <v>332</v>
      </c>
      <c r="B110" t="s">
        <v>339</v>
      </c>
      <c r="C110" s="20" t="s">
        <v>2084</v>
      </c>
      <c r="D110" s="20" t="s">
        <v>357</v>
      </c>
      <c r="E110" t="s">
        <v>2059</v>
      </c>
      <c r="F110" t="s">
        <v>333</v>
      </c>
      <c r="G110" s="5" t="s">
        <v>1040</v>
      </c>
      <c r="H110" s="6" t="s">
        <v>2015</v>
      </c>
      <c r="I110" s="5" t="str">
        <f t="shared" si="4"/>
        <v>insert into ccd_cruise_legs (LEG_NAME, LEG_START_DATE, LEG_END_DATE, LEG_DESC, CRUISE_ID, VESSEL_ID, PLAT_TYPE_ID, TZ_NAME) values ('RL-17-05 Leg 3', TO_DATE('10/01/2017', 'MM/DD/YYYY'), TO_DATE('10/10/2017',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0" s="19"/>
      <c r="K110" s="19"/>
    </row>
    <row r="111" spans="1:11" x14ac:dyDescent="0.25">
      <c r="A111" t="s">
        <v>332</v>
      </c>
      <c r="B111" t="s">
        <v>340</v>
      </c>
      <c r="C111" s="20" t="s">
        <v>349</v>
      </c>
      <c r="D111" s="20" t="s">
        <v>2108</v>
      </c>
      <c r="E111" t="s">
        <v>2059</v>
      </c>
      <c r="F111" t="s">
        <v>333</v>
      </c>
      <c r="G111" s="5" t="s">
        <v>1040</v>
      </c>
      <c r="H111" s="6" t="s">
        <v>2015</v>
      </c>
      <c r="I111" s="5" t="str">
        <f t="shared" si="4"/>
        <v>insert into ccd_cruise_legs (LEG_NAME, LEG_START_DATE, LEG_END_DATE, LEG_DESC, CRUISE_ID, VESSEL_ID, PLAT_TYPE_ID, TZ_NAME) values ('RL-17-05 Leg 4', TO_DATE('10/16/2017', 'MM/DD/YYYY'), TO_DATE('11/09/2017',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1" s="19"/>
      <c r="K111" s="19"/>
    </row>
    <row r="112" spans="1:11" x14ac:dyDescent="0.25">
      <c r="A112" t="s">
        <v>332</v>
      </c>
      <c r="B112" t="s">
        <v>341</v>
      </c>
      <c r="C112" s="20" t="s">
        <v>350</v>
      </c>
      <c r="D112" s="20" t="s">
        <v>2109</v>
      </c>
      <c r="E112" t="s">
        <v>2059</v>
      </c>
      <c r="F112" t="s">
        <v>333</v>
      </c>
      <c r="G112" s="5" t="s">
        <v>1040</v>
      </c>
      <c r="H112" s="6" t="s">
        <v>2015</v>
      </c>
      <c r="I112" s="5" t="str">
        <f t="shared" si="4"/>
        <v>insert into ccd_cruise_legs (LEG_NAME, LEG_START_DATE, LEG_END_DATE, LEG_DESC, CRUISE_ID, VESSEL_ID, PLAT_TYPE_ID, TZ_NAME) values ('RL-17-05 Leg 5', TO_DATE('11/15/2017', 'MM/DD/YYYY'), TO_DATE('12/09/2017',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2" s="19"/>
      <c r="K112" s="19"/>
    </row>
    <row r="113" spans="1:11" x14ac:dyDescent="0.25">
      <c r="A113" t="s">
        <v>332</v>
      </c>
      <c r="B113" t="s">
        <v>2007</v>
      </c>
      <c r="C113" s="20" t="s">
        <v>2085</v>
      </c>
      <c r="D113" s="20" t="s">
        <v>2110</v>
      </c>
      <c r="E113" t="s">
        <v>2059</v>
      </c>
      <c r="F113" t="s">
        <v>333</v>
      </c>
      <c r="G113" s="5" t="s">
        <v>1040</v>
      </c>
      <c r="H113" s="6" t="s">
        <v>2015</v>
      </c>
      <c r="I113" s="5" t="str">
        <f t="shared" si="4"/>
        <v>insert into ccd_cruise_legs (LEG_NAME, LEG_START_DATE, LEG_END_DATE, LEG_DESC, CRUISE_ID, VESSEL_ID, PLAT_TYPE_ID, TZ_NAME) values ('RL-17-05 Leg 6', TO_DATE('12/20/2017', 'MM/DD/YYYY'), TO_DATE('01/10/2018',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3" s="19"/>
      <c r="K113" s="19"/>
    </row>
    <row r="115" spans="1:11" x14ac:dyDescent="0.25">
      <c r="A115" s="1" t="s">
        <v>2057</v>
      </c>
    </row>
    <row r="116" spans="1:11" x14ac:dyDescent="0.25">
      <c r="A116" t="s">
        <v>33</v>
      </c>
      <c r="B116" s="21" t="s">
        <v>1875</v>
      </c>
      <c r="C116" s="8" t="s">
        <v>1905</v>
      </c>
      <c r="D116" s="8" t="s">
        <v>1917</v>
      </c>
      <c r="E116" t="s">
        <v>1894</v>
      </c>
      <c r="F116" s="9" t="s">
        <v>1872</v>
      </c>
      <c r="G116" s="5" t="s">
        <v>1040</v>
      </c>
      <c r="H116" s="6" t="s">
        <v>2015</v>
      </c>
      <c r="I116" s="5" t="str">
        <f t="shared" ref="I116:I151" si="5">CONCATENATE("insert into ccd_cruise_legs (", B$1, ", ", C$1, ", ", D$1, ", ", E$1, ", ", F$1, ", ", A$1, ", ", G$1, ", ", H$1, ") values ('", SUBSTITUTE(B116, "'", "''"), "', TO_DATE('", C116, "', 'MM/DD/YYYY'), TO_DATE('", D116, "', 'MM/DD/YYYY'), '", SUBSTITUTE(E116, "'", "''"), "', (SELECT CCD_CRUISES.CRUISE_ID FROM CCD_CRUISES where cruise_name = '", F116, "'), (select vessel_id from ccd_vessels where vessel_name = '", SUBSTITUTE(A116, "'", "''"), "'), (select PLAT_TYPE_ID from CCD_PLAT_TYPES where PLAT_TYPE_NAME = '", SUBSTITUTE(G116, "'", "''"), "'), '", H116, "');")</f>
        <v>insert into ccd_cruise_legs (LEG_NAME, LEG_START_DATE, LEG_END_DATE, LEG_DESC, CRUISE_ID, VESSEL_ID, PLAT_TYPE_ID, TZ_NAME) values ('SE-20-04 Leg 1', TO_DATE('3/20/2020', 'MM/DD/YYYY'), TO_DATE('4/15/2020', 'MM/DD/YYYY'), 'Legs were fabricated for testing purposes (remove cruise leg test case 1)', (SELECT CCD_CRUISES.CRUISE_ID FROM CCD_CRUISES where cruise_name = 'SE-20-04'), (select vessel_id from ccd_vessels where vessel_name = 'Oscar Elton Sette'), (select PLAT_TYPE_ID from CCD_PLAT_TYPES where PLAT_TYPE_NAME = 'Fishery Survey Vessel (FSV)'), 'US/Hawaii');</v>
      </c>
    </row>
    <row r="117" spans="1:11" x14ac:dyDescent="0.25">
      <c r="A117" s="16" t="s">
        <v>33</v>
      </c>
      <c r="B117" s="21" t="s">
        <v>1893</v>
      </c>
      <c r="C117" s="8" t="s">
        <v>1906</v>
      </c>
      <c r="D117" s="8" t="s">
        <v>1918</v>
      </c>
      <c r="E117" t="s">
        <v>1894</v>
      </c>
      <c r="F117" s="9" t="s">
        <v>1873</v>
      </c>
      <c r="G117" s="5" t="s">
        <v>1040</v>
      </c>
      <c r="H117" s="6" t="s">
        <v>2015</v>
      </c>
      <c r="I117" s="5" t="str">
        <f t="shared" si="5"/>
        <v>insert into ccd_cruise_legs (LEG_NAME, LEG_START_DATE, LEG_END_DATE, LEG_DESC, CRUISE_ID, VESSEL_ID, PLAT_TYPE_ID, TZ_NAME) values ('SE-20-05 Leg 1', TO_DATE('4/10/2020', 'MM/DD/YYYY'), TO_DATE('4/25/2020', 'MM/DD/YYYY'), 'Legs were fabricated for testing purposes (remove cruise leg test case 1)', (SELECT CCD_CRUISES.CRUISE_ID FROM CCD_CRUISES where cruise_name = 'SE-20-05'), (select vessel_id from ccd_vessels where vessel_name = 'Oscar Elton Sette'), (select PLAT_TYPE_ID from CCD_PLAT_TYPES where PLAT_TYPE_NAME = 'Fishery Survey Vessel (FSV)'), 'US/Hawaii');</v>
      </c>
    </row>
    <row r="118" spans="1:11" x14ac:dyDescent="0.25">
      <c r="A118" t="s">
        <v>33</v>
      </c>
      <c r="B118" s="21" t="s">
        <v>1877</v>
      </c>
      <c r="C118" s="8" t="s">
        <v>1895</v>
      </c>
      <c r="D118" s="8" t="s">
        <v>1907</v>
      </c>
      <c r="E118" t="s">
        <v>1919</v>
      </c>
      <c r="F118" s="9" t="s">
        <v>1886</v>
      </c>
      <c r="G118" s="5" t="s">
        <v>1040</v>
      </c>
      <c r="H118" s="25" t="s">
        <v>2132</v>
      </c>
      <c r="I118" s="5" t="str">
        <f t="shared" si="5"/>
        <v>insert into ccd_cruise_legs (LEG_NAME, LEG_START_DATE, LEG_END_DATE, LEG_DESC, CRUISE_ID, VESSEL_ID, PLAT_TYPE_ID, TZ_NAME) values ('SE-21-01 Leg 1', TO_DATE('10/15/2020', 'MM/DD/YYYY'), TO_DATE('10/30/2020',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'IDK What is this field?');</v>
      </c>
    </row>
    <row r="119" spans="1:11" x14ac:dyDescent="0.25">
      <c r="A119" t="s">
        <v>33</v>
      </c>
      <c r="B119" s="21" t="s">
        <v>1878</v>
      </c>
      <c r="C119" s="8" t="s">
        <v>1896</v>
      </c>
      <c r="D119" s="8" t="s">
        <v>1908</v>
      </c>
      <c r="E119" t="s">
        <v>1919</v>
      </c>
      <c r="F119" s="9" t="s">
        <v>1886</v>
      </c>
      <c r="G119" s="5" t="s">
        <v>1040</v>
      </c>
      <c r="H119" s="6" t="s">
        <v>2015</v>
      </c>
      <c r="I119" s="5" t="str">
        <f t="shared" si="5"/>
        <v>insert into ccd_cruise_legs (LEG_NAME, LEG_START_DATE, LEG_END_DATE, LEG_DESC, CRUISE_ID, VESSEL_ID, PLAT_TYPE_ID, TZ_NAME) values ('SE-21-01 Leg 2', TO_DATE('11/5/2020', 'MM/DD/YYYY'), TO_DATE('11/20/2020',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'US/Hawaii');</v>
      </c>
    </row>
    <row r="120" spans="1:11" x14ac:dyDescent="0.25">
      <c r="A120" s="16" t="s">
        <v>33</v>
      </c>
      <c r="B120" s="21" t="s">
        <v>1879</v>
      </c>
      <c r="C120" s="8" t="s">
        <v>1897</v>
      </c>
      <c r="D120" s="8" t="s">
        <v>1909</v>
      </c>
      <c r="E120" t="s">
        <v>1919</v>
      </c>
      <c r="F120" s="9" t="s">
        <v>1879</v>
      </c>
      <c r="G120" s="5" t="s">
        <v>1040</v>
      </c>
      <c r="H120" s="6" t="s">
        <v>2015</v>
      </c>
      <c r="I120" s="5" t="str">
        <f t="shared" si="5"/>
        <v>insert into ccd_cruise_legs (LEG_NAME, LEG_START_DATE, LEG_END_DATE, LEG_DESC, CRUISE_ID, VESSEL_ID, PLAT_TYPE_ID, TZ_NAME) values ('SE-21-03', TO_DATE('11/15/2020', 'MM/DD/YYYY'), TO_DATE('12/1/2020', 'MM/DD/YYYY'), 'Legs were fabricated for testing purposes (remove cruise leg test case 2)', (SELECT CCD_CRUISES.CRUISE_ID FROM CCD_CRUISES where cruise_name = 'SE-21-03'), (select vessel_id from ccd_vessels where vessel_name = 'Oscar Elton Sette'), (select PLAT_TYPE_ID from CCD_PLAT_TYPES where PLAT_TYPE_NAME = 'Fishery Survey Vessel (FSV)'), 'US/Hawaii');</v>
      </c>
    </row>
    <row r="121" spans="1:11" x14ac:dyDescent="0.25">
      <c r="A121" t="s">
        <v>33</v>
      </c>
      <c r="B121" s="21" t="s">
        <v>1880</v>
      </c>
      <c r="C121" s="8" t="s">
        <v>1898</v>
      </c>
      <c r="D121" s="8" t="s">
        <v>1910</v>
      </c>
      <c r="E121" t="s">
        <v>1919</v>
      </c>
      <c r="F121" s="9" t="s">
        <v>1887</v>
      </c>
      <c r="G121" s="5" t="s">
        <v>1040</v>
      </c>
      <c r="H121" s="6" t="s">
        <v>2015</v>
      </c>
      <c r="I121" s="5" t="str">
        <f t="shared" si="5"/>
        <v>insert into ccd_cruise_legs (LEG_NAME, LEG_START_DATE, LEG_END_DATE, LEG_DESC, CRUISE_ID, VESSEL_ID, PLAT_TYPE_ID, TZ_NAME) values ('SE-21-04 Leg 1', TO_DATE('11/22/2020', 'MM/DD/YYYY'), TO_DATE('11/28/2020',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122" spans="1:11" x14ac:dyDescent="0.25">
      <c r="A122" t="s">
        <v>33</v>
      </c>
      <c r="B122" s="21" t="s">
        <v>1881</v>
      </c>
      <c r="C122" s="8" t="s">
        <v>1899</v>
      </c>
      <c r="D122" s="8" t="s">
        <v>1911</v>
      </c>
      <c r="E122" t="s">
        <v>1919</v>
      </c>
      <c r="F122" s="9" t="s">
        <v>1887</v>
      </c>
      <c r="G122" s="5" t="s">
        <v>1040</v>
      </c>
      <c r="H122" s="6" t="s">
        <v>2015</v>
      </c>
      <c r="I122" s="5" t="str">
        <f t="shared" si="5"/>
        <v>insert into ccd_cruise_legs (LEG_NAME, LEG_START_DATE, LEG_END_DATE, LEG_DESC, CRUISE_ID, VESSEL_ID, PLAT_TYPE_ID, TZ_NAME) values ('SE-21-04 Leg 2', TO_DATE('11/30/2020', 'MM/DD/YYYY'), TO_DATE('12/10/2020',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123" spans="1:11" x14ac:dyDescent="0.25">
      <c r="A123" t="s">
        <v>4</v>
      </c>
      <c r="B123" s="21" t="s">
        <v>1882</v>
      </c>
      <c r="C123" s="8" t="s">
        <v>1900</v>
      </c>
      <c r="D123" s="8" t="s">
        <v>1912</v>
      </c>
      <c r="E123" t="s">
        <v>1889</v>
      </c>
      <c r="F123" s="9" t="s">
        <v>1882</v>
      </c>
      <c r="G123" s="5" t="s">
        <v>1040</v>
      </c>
      <c r="H123" s="6" t="s">
        <v>2015</v>
      </c>
      <c r="I123" s="5" t="str">
        <f t="shared" si="5"/>
        <v>insert into ccd_cruise_legs (LEG_NAME, LEG_START_DATE, LEG_END_DATE, LEG_DESC, CRUISE_ID, VESSEL_ID, PLAT_TYPE_ID, TZ_NAME) values ('HI-21-06', TO_DATE('3/15/2021', 'MM/DD/YYYY'), TO_DATE('3/30/2021', 'MM/DD/YYYY'), 'Legs were fabricated for testing purposes (remove cruise leg test case 3)', (SELECT CCD_CRUISES.CRUISE_ID FROM CCD_CRUISES where cruise_name = 'HI-21-06'), (select vessel_id from ccd_vessels where vessel_name = 'Hi''ialakai'), (select PLAT_TYPE_ID from CCD_PLAT_TYPES where PLAT_TYPE_NAME = 'Fishery Survey Vessel (FSV)'), 'US/Hawaii');</v>
      </c>
    </row>
    <row r="124" spans="1:11" x14ac:dyDescent="0.25">
      <c r="A124" t="s">
        <v>4</v>
      </c>
      <c r="B124" s="21" t="s">
        <v>1883</v>
      </c>
      <c r="C124" s="8" t="s">
        <v>1901</v>
      </c>
      <c r="D124" s="8" t="s">
        <v>1913</v>
      </c>
      <c r="E124" t="s">
        <v>1889</v>
      </c>
      <c r="F124" s="9" t="s">
        <v>1888</v>
      </c>
      <c r="G124" s="5" t="s">
        <v>1040</v>
      </c>
      <c r="H124" s="6" t="s">
        <v>2015</v>
      </c>
      <c r="I124" s="5" t="str">
        <f t="shared" si="5"/>
        <v>insert into ccd_cruise_legs (LEG_NAME, LEG_START_DATE, LEG_END_DATE, LEG_DESC, CRUISE_ID, VESSEL_ID, PLAT_TYPE_ID, TZ_NAME) values ('HI-21-07 Leg 1', TO_DATE('3/27/2021', 'MM/DD/YYYY'), TO_DATE('4/15/2021',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125" spans="1:11" x14ac:dyDescent="0.25">
      <c r="A125" t="s">
        <v>4</v>
      </c>
      <c r="B125" s="21" t="s">
        <v>1884</v>
      </c>
      <c r="C125" s="8" t="s">
        <v>1902</v>
      </c>
      <c r="D125" s="8" t="s">
        <v>1914</v>
      </c>
      <c r="E125" t="s">
        <v>1889</v>
      </c>
      <c r="F125" s="9" t="s">
        <v>1888</v>
      </c>
      <c r="G125" s="5" t="s">
        <v>1040</v>
      </c>
      <c r="H125" s="6" t="s">
        <v>2015</v>
      </c>
      <c r="I125" s="5" t="str">
        <f t="shared" si="5"/>
        <v>insert into ccd_cruise_legs (LEG_NAME, LEG_START_DATE, LEG_END_DATE, LEG_DESC, CRUISE_ID, VESSEL_ID, PLAT_TYPE_ID, TZ_NAME) values ('HI-21-07 Leg 2', TO_DATE('4/18/2021', 'MM/DD/YYYY'), TO_DATE('4/30/2021',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126" spans="1:11" x14ac:dyDescent="0.25">
      <c r="A126" s="16" t="s">
        <v>4</v>
      </c>
      <c r="B126" s="21" t="s">
        <v>1890</v>
      </c>
      <c r="C126" s="8" t="s">
        <v>1903</v>
      </c>
      <c r="D126" s="8" t="s">
        <v>1915</v>
      </c>
      <c r="E126" t="s">
        <v>1889</v>
      </c>
      <c r="F126" s="9" t="s">
        <v>1885</v>
      </c>
      <c r="G126" s="5" t="s">
        <v>1040</v>
      </c>
      <c r="H126" s="6" t="s">
        <v>2015</v>
      </c>
      <c r="I126" s="5" t="str">
        <f t="shared" si="5"/>
        <v>insert into ccd_cruise_legs (LEG_NAME, LEG_START_DATE, LEG_END_DATE, LEG_DESC, CRUISE_ID, VESSEL_ID, PLAT_TYPE_ID, TZ_NAME) values ('HI-21-08 Leg 1', TO_DATE('4/28/2021', 'MM/DD/YYYY'), TO_DATE('5/23/2021',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127" spans="1:11" x14ac:dyDescent="0.25">
      <c r="A127" t="s">
        <v>4</v>
      </c>
      <c r="B127" s="21" t="s">
        <v>1891</v>
      </c>
      <c r="C127" s="8" t="s">
        <v>1904</v>
      </c>
      <c r="D127" s="8" t="s">
        <v>1916</v>
      </c>
      <c r="E127" t="s">
        <v>1889</v>
      </c>
      <c r="F127" s="9" t="s">
        <v>1885</v>
      </c>
      <c r="G127" s="5" t="s">
        <v>1040</v>
      </c>
      <c r="H127" s="6" t="s">
        <v>2015</v>
      </c>
      <c r="I127" s="5" t="str">
        <f t="shared" si="5"/>
        <v>insert into ccd_cruise_legs (LEG_NAME, LEG_START_DATE, LEG_END_DATE, LEG_DESC, CRUISE_ID, VESSEL_ID, PLAT_TYPE_ID, TZ_NAME) values ('HI-21-08 Leg 2', TO_DATE('5/25/2021', 'MM/DD/YYYY'), TO_DATE('6/17/2021',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128" spans="1:11" x14ac:dyDescent="0.25">
      <c r="A128" t="s">
        <v>4</v>
      </c>
      <c r="B128" s="21" t="s">
        <v>1920</v>
      </c>
      <c r="C128" s="8" t="s">
        <v>1925</v>
      </c>
      <c r="D128" s="8" t="s">
        <v>1926</v>
      </c>
      <c r="E128" t="s">
        <v>1892</v>
      </c>
      <c r="F128" s="9" t="s">
        <v>1876</v>
      </c>
      <c r="G128" s="5" t="s">
        <v>1040</v>
      </c>
      <c r="H128" s="25" t="s">
        <v>2131</v>
      </c>
      <c r="I128" s="5" t="str">
        <f t="shared" si="5"/>
        <v>insert into ccd_cruise_legs (LEG_NAME, LEG_START_DATE, LEG_END_DATE, LEG_DESC, CRUISE_ID, VESSEL_ID, PLAT_TYPE_ID, TZ_NAME) values ('HI-20-08 Leg 1', TO_DATE('6/10/2020', 'MM/DD/YYYY'), TO_DATE('6/29/2020',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'Something else');</v>
      </c>
    </row>
    <row r="129" spans="1:9" x14ac:dyDescent="0.25">
      <c r="A129" t="s">
        <v>4</v>
      </c>
      <c r="B129" s="21" t="s">
        <v>1921</v>
      </c>
      <c r="C129" s="8" t="s">
        <v>1927</v>
      </c>
      <c r="D129" s="8" t="s">
        <v>1928</v>
      </c>
      <c r="E129" t="s">
        <v>1892</v>
      </c>
      <c r="F129" s="9" t="s">
        <v>1876</v>
      </c>
      <c r="G129" s="5" t="s">
        <v>1040</v>
      </c>
      <c r="H129" s="6" t="s">
        <v>2015</v>
      </c>
      <c r="I129" s="5" t="str">
        <f t="shared" si="5"/>
        <v>insert into ccd_cruise_legs (LEG_NAME, LEG_START_DATE, LEG_END_DATE, LEG_DESC, CRUISE_ID, VESSEL_ID, PLAT_TYPE_ID, TZ_NAME) values ('HI-20-08 Leg 2', TO_DATE('7/2/2020', 'MM/DD/YYYY'), TO_DATE('7/26/2020',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'US/Hawaii');</v>
      </c>
    </row>
    <row r="130" spans="1:9" x14ac:dyDescent="0.25">
      <c r="A130" t="s">
        <v>4</v>
      </c>
      <c r="B130" s="21" t="s">
        <v>1922</v>
      </c>
      <c r="C130" s="8" t="s">
        <v>1929</v>
      </c>
      <c r="D130" s="8" t="s">
        <v>1930</v>
      </c>
      <c r="E130" t="s">
        <v>1892</v>
      </c>
      <c r="F130" s="9" t="s">
        <v>1935</v>
      </c>
      <c r="G130" s="5" t="s">
        <v>1040</v>
      </c>
      <c r="H130" s="6" t="s">
        <v>2015</v>
      </c>
      <c r="I130" s="5" t="str">
        <f t="shared" si="5"/>
        <v>insert into ccd_cruise_legs (LEG_NAME, LEG_START_DATE, LEG_END_DATE, LEG_DESC, CRUISE_ID, VESSEL_ID, PLAT_TYPE_ID, TZ_NAME) values ('HI-20-09 Leg 1', TO_DATE('7/20/2020', 'MM/DD/YYYY'), TO_DATE('8/12/2020',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31" spans="1:9" x14ac:dyDescent="0.25">
      <c r="A131" t="s">
        <v>4</v>
      </c>
      <c r="B131" s="21" t="s">
        <v>1923</v>
      </c>
      <c r="C131" s="8" t="s">
        <v>1931</v>
      </c>
      <c r="D131" s="8" t="s">
        <v>1932</v>
      </c>
      <c r="E131" t="s">
        <v>1892</v>
      </c>
      <c r="F131" s="9" t="s">
        <v>1935</v>
      </c>
      <c r="G131" s="5" t="s">
        <v>1040</v>
      </c>
      <c r="H131" s="6" t="s">
        <v>2015</v>
      </c>
      <c r="I131" s="5" t="str">
        <f t="shared" si="5"/>
        <v>insert into ccd_cruise_legs (LEG_NAME, LEG_START_DATE, LEG_END_DATE, LEG_DESC, CRUISE_ID, VESSEL_ID, PLAT_TYPE_ID, TZ_NAME) values ('HI-20-09 Leg 2', TO_DATE('8/16/2020', 'MM/DD/YYYY'), TO_DATE('9/2/2020',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32" spans="1:9" x14ac:dyDescent="0.25">
      <c r="A132" s="16" t="s">
        <v>4</v>
      </c>
      <c r="B132" s="21" t="s">
        <v>1924</v>
      </c>
      <c r="C132" s="8" t="s">
        <v>1934</v>
      </c>
      <c r="D132" s="8" t="s">
        <v>1933</v>
      </c>
      <c r="E132" t="s">
        <v>1892</v>
      </c>
      <c r="F132" s="9" t="s">
        <v>1936</v>
      </c>
      <c r="G132" s="5" t="s">
        <v>1040</v>
      </c>
      <c r="H132" s="6" t="s">
        <v>2015</v>
      </c>
      <c r="I132" s="5" t="str">
        <f t="shared" si="5"/>
        <v>insert into ccd_cruise_legs (LEG_NAME, LEG_START_DATE, LEG_END_DATE, LEG_DESC, CRUISE_ID, VESSEL_ID, PLAT_TYPE_ID, TZ_NAME) values ('HI-20-10 Leg 1', TO_DATE('6/14/2020', 'MM/DD/YYYY'), TO_DATE('7/30/2020', 'MM/DD/YYYY'), 'Legs were fabricated for testing purposes (remove cruise leg test case 4)', (SELECT CCD_CRUISES.CRUISE_ID FROM CCD_CRUISES where cruise_name = 'HI-20-10'), (select vessel_id from ccd_vessels where vessel_name = 'Hi''ialakai'), (select PLAT_TYPE_ID from CCD_PLAT_TYPES where PLAT_TYPE_NAME = 'Fishery Survey Vessel (FSV)'), 'US/Hawaii');</v>
      </c>
    </row>
    <row r="133" spans="1:9" x14ac:dyDescent="0.25">
      <c r="A133" t="s">
        <v>33</v>
      </c>
      <c r="B133" s="21" t="s">
        <v>1938</v>
      </c>
      <c r="C133" s="8" t="s">
        <v>1948</v>
      </c>
      <c r="D133" s="8" t="s">
        <v>1949</v>
      </c>
      <c r="E133" t="s">
        <v>1943</v>
      </c>
      <c r="F133" s="9" t="s">
        <v>1937</v>
      </c>
      <c r="G133" s="5" t="s">
        <v>1040</v>
      </c>
      <c r="H133" s="6" t="s">
        <v>2015</v>
      </c>
      <c r="I133" s="5" t="str">
        <f t="shared" si="5"/>
        <v>insert into ccd_cruise_legs (LEG_NAME, LEG_START_DATE, LEG_END_DATE, LEG_DESC, CRUISE_ID, VESSEL_ID, PLAT_TYPE_ID, TZ_NAME) values ('SE-21-06 Leg 1', TO_DATE('1/12/2021', 'MM/DD/YYYY'), TO_DATE('1/31/2021',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34" spans="1:9" x14ac:dyDescent="0.25">
      <c r="A134" t="s">
        <v>33</v>
      </c>
      <c r="B134" s="21" t="s">
        <v>1939</v>
      </c>
      <c r="C134" s="8" t="s">
        <v>1950</v>
      </c>
      <c r="D134" s="8" t="s">
        <v>1951</v>
      </c>
      <c r="E134" t="s">
        <v>1943</v>
      </c>
      <c r="F134" s="9" t="s">
        <v>1937</v>
      </c>
      <c r="G134" s="5" t="s">
        <v>1040</v>
      </c>
      <c r="H134" s="6" t="s">
        <v>2015</v>
      </c>
      <c r="I134" s="5" t="str">
        <f t="shared" si="5"/>
        <v>insert into ccd_cruise_legs (LEG_NAME, LEG_START_DATE, LEG_END_DATE, LEG_DESC, CRUISE_ID, VESSEL_ID, PLAT_TYPE_ID, TZ_NAME) values ('SE-21-06 Leg 2', TO_DATE('2/3/2021', 'MM/DD/YYYY'), TO_DATE('2/25/2021',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35" spans="1:9" x14ac:dyDescent="0.25">
      <c r="A135" s="18" t="s">
        <v>33</v>
      </c>
      <c r="B135" s="21" t="s">
        <v>1940</v>
      </c>
      <c r="C135" s="8" t="s">
        <v>1956</v>
      </c>
      <c r="D135" s="8" t="s">
        <v>1957</v>
      </c>
      <c r="E135" t="s">
        <v>1943</v>
      </c>
      <c r="F135" s="9" t="s">
        <v>1940</v>
      </c>
      <c r="G135" s="5" t="s">
        <v>1040</v>
      </c>
      <c r="H135" s="6" t="s">
        <v>2015</v>
      </c>
      <c r="I135" s="5" t="str">
        <f t="shared" si="5"/>
        <v>insert into ccd_cruise_legs (LEG_NAME, LEG_START_DATE, LEG_END_DATE, LEG_DESC, CRUISE_ID, VESSEL_ID, PLAT_TYPE_ID, TZ_NAME) values ('SE-21-07', TO_DATE('1/30/2021', 'MM/DD/YYYY'), TO_DATE('3/6/2021', 'MM/DD/YYYY'), 'Legs were fabricated for testing purposes (update cruise leg test case 1)', (SELECT CCD_CRUISES.CRUISE_ID FROM CCD_CRUISES where cruise_name = 'SE-21-07'), (select vessel_id from ccd_vessels where vessel_name = 'Oscar Elton Sette'), (select PLAT_TYPE_ID from CCD_PLAT_TYPES where PLAT_TYPE_NAME = 'Fishery Survey Vessel (FSV)'), 'US/Hawaii');</v>
      </c>
    </row>
    <row r="136" spans="1:9" x14ac:dyDescent="0.25">
      <c r="A136" t="s">
        <v>33</v>
      </c>
      <c r="B136" s="21" t="s">
        <v>1941</v>
      </c>
      <c r="C136" s="8" t="s">
        <v>1952</v>
      </c>
      <c r="D136" s="8" t="s">
        <v>1953</v>
      </c>
      <c r="E136" t="s">
        <v>1943</v>
      </c>
      <c r="F136" s="9" t="s">
        <v>1944</v>
      </c>
      <c r="G136" s="5" t="s">
        <v>1040</v>
      </c>
      <c r="H136" s="6" t="s">
        <v>2015</v>
      </c>
      <c r="I136" s="5" t="str">
        <f t="shared" si="5"/>
        <v>insert into ccd_cruise_legs (LEG_NAME, LEG_START_DATE, LEG_END_DATE, LEG_DESC, CRUISE_ID, VESSEL_ID, PLAT_TYPE_ID, TZ_NAME) values ('SE-21-08 Leg 1', TO_DATE('3/2/2021', 'MM/DD/YYYY'), TO_DATE('3/23/2021',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37" spans="1:9" x14ac:dyDescent="0.25">
      <c r="A137" t="s">
        <v>33</v>
      </c>
      <c r="B137" s="21" t="s">
        <v>1942</v>
      </c>
      <c r="C137" s="8" t="s">
        <v>1954</v>
      </c>
      <c r="D137" s="8" t="s">
        <v>1955</v>
      </c>
      <c r="E137" t="s">
        <v>1943</v>
      </c>
      <c r="F137" s="9" t="s">
        <v>1944</v>
      </c>
      <c r="G137" s="5" t="s">
        <v>1040</v>
      </c>
      <c r="H137" s="6" t="s">
        <v>2015</v>
      </c>
      <c r="I137" s="5" t="str">
        <f t="shared" si="5"/>
        <v>insert into ccd_cruise_legs (LEG_NAME, LEG_START_DATE, LEG_END_DATE, LEG_DESC, CRUISE_ID, VESSEL_ID, PLAT_TYPE_ID, TZ_NAME) values ('SE-21-08 Leg 2', TO_DATE('3/26/2021', 'MM/DD/YYYY'), TO_DATE('4/12/2021',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38" spans="1:9" x14ac:dyDescent="0.25">
      <c r="A138" t="s">
        <v>33</v>
      </c>
      <c r="B138" s="21" t="s">
        <v>1945</v>
      </c>
      <c r="C138" s="8" t="s">
        <v>1958</v>
      </c>
      <c r="D138" s="8" t="s">
        <v>1959</v>
      </c>
      <c r="E138" t="s">
        <v>1943</v>
      </c>
      <c r="F138" s="9" t="s">
        <v>1946</v>
      </c>
      <c r="G138" s="5" t="s">
        <v>1040</v>
      </c>
      <c r="H138" s="6" t="s">
        <v>2015</v>
      </c>
      <c r="I138" s="5" t="str">
        <f t="shared" si="5"/>
        <v>insert into ccd_cruise_legs (LEG_NAME, LEG_START_DATE, LEG_END_DATE, LEG_DESC, CRUISE_ID, VESSEL_ID, PLAT_TYPE_ID, TZ_NAME) values ('SE-21-09 Leg 1', TO_DATE('5/11/2021', 'MM/DD/YYYY'), TO_DATE('5/30/2021',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39" spans="1:9" x14ac:dyDescent="0.25">
      <c r="A139" t="s">
        <v>33</v>
      </c>
      <c r="B139" s="21" t="s">
        <v>1947</v>
      </c>
      <c r="C139" s="8" t="s">
        <v>1960</v>
      </c>
      <c r="D139" s="8" t="s">
        <v>1961</v>
      </c>
      <c r="E139" t="s">
        <v>1943</v>
      </c>
      <c r="F139" s="9" t="s">
        <v>1946</v>
      </c>
      <c r="G139" s="5" t="s">
        <v>1040</v>
      </c>
      <c r="H139" s="6" t="s">
        <v>2015</v>
      </c>
      <c r="I139" s="5" t="str">
        <f t="shared" si="5"/>
        <v>insert into ccd_cruise_legs (LEG_NAME, LEG_START_DATE, LEG_END_DATE, LEG_DESC, CRUISE_ID, VESSEL_ID, PLAT_TYPE_ID, TZ_NAME) values ('SE-21-09 Leg 2', TO_DATE('6/2/2021', 'MM/DD/YYYY'), TO_DATE('6/19/2021',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40" spans="1:9" x14ac:dyDescent="0.25">
      <c r="A140" t="s">
        <v>4</v>
      </c>
      <c r="B140" s="21" t="s">
        <v>1978</v>
      </c>
      <c r="C140" s="8" t="s">
        <v>1982</v>
      </c>
      <c r="D140" s="8" t="s">
        <v>1983</v>
      </c>
      <c r="E140" t="s">
        <v>1975</v>
      </c>
      <c r="F140" s="9" t="s">
        <v>1990</v>
      </c>
      <c r="G140" s="5" t="s">
        <v>1040</v>
      </c>
      <c r="H140" s="6" t="s">
        <v>2015</v>
      </c>
      <c r="I140" s="5" t="str">
        <f t="shared" si="5"/>
        <v>insert into ccd_cruise_legs (LEG_NAME, LEG_START_DATE, LEG_END_DATE, LEG_DESC, CRUISE_ID, VESSEL_ID, PLAT_TYPE_ID, TZ_NAME) values ('SE-19-04 Leg 1', TO_DATE('6/1/2019', 'MM/DD/YYYY'), TO_DATE('6/15/2019',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'US/Hawaii');</v>
      </c>
    </row>
    <row r="141" spans="1:9" x14ac:dyDescent="0.25">
      <c r="A141" t="s">
        <v>4</v>
      </c>
      <c r="B141" s="21" t="s">
        <v>1979</v>
      </c>
      <c r="C141" s="8" t="s">
        <v>1984</v>
      </c>
      <c r="D141" s="8" t="s">
        <v>1985</v>
      </c>
      <c r="E141" t="s">
        <v>1975</v>
      </c>
      <c r="F141" s="9" t="s">
        <v>1990</v>
      </c>
      <c r="G141" s="5" t="s">
        <v>1040</v>
      </c>
      <c r="H141" s="25" t="s">
        <v>2130</v>
      </c>
      <c r="I141" s="5" t="str">
        <f t="shared" si="5"/>
        <v>insert into ccd_cruise_legs (LEG_NAME, LEG_START_DATE, LEG_END_DATE, LEG_DESC, CRUISE_ID, VESSEL_ID, PLAT_TYPE_ID, TZ_NAME) values ('SE-19-04 Leg 2', TO_DATE('6/19/2019', 'MM/DD/YYYY'), TO_DATE('7/12/2019',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'Mountain/Pacific Time');</v>
      </c>
    </row>
    <row r="142" spans="1:9" x14ac:dyDescent="0.25">
      <c r="A142" s="17" t="s">
        <v>4</v>
      </c>
      <c r="B142" s="21" t="s">
        <v>1980</v>
      </c>
      <c r="C142" s="8" t="s">
        <v>1986</v>
      </c>
      <c r="D142" s="8" t="s">
        <v>1987</v>
      </c>
      <c r="E142" t="s">
        <v>1975</v>
      </c>
      <c r="F142" s="9" t="s">
        <v>1991</v>
      </c>
      <c r="G142" s="5" t="s">
        <v>1040</v>
      </c>
      <c r="H142" s="6" t="s">
        <v>2015</v>
      </c>
      <c r="I142" s="5" t="str">
        <f t="shared" si="5"/>
        <v>insert into ccd_cruise_legs (LEG_NAME, LEG_START_DATE, LEG_END_DATE, LEG_DESC, CRUISE_ID, VESSEL_ID, PLAT_TYPE_ID, TZ_NAME) values ('SE-19-05 Leg 1', TO_DATE('7/14/2019', 'MM/DD/YYYY'), TO_DATE('7/31/2019',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43" spans="1:9" x14ac:dyDescent="0.25">
      <c r="A143" t="s">
        <v>4</v>
      </c>
      <c r="B143" s="21" t="s">
        <v>1981</v>
      </c>
      <c r="C143" s="8" t="s">
        <v>1988</v>
      </c>
      <c r="D143" s="8" t="s">
        <v>1989</v>
      </c>
      <c r="E143" t="s">
        <v>1975</v>
      </c>
      <c r="F143" s="9" t="s">
        <v>1991</v>
      </c>
      <c r="G143" s="5" t="s">
        <v>1040</v>
      </c>
      <c r="H143" s="6" t="s">
        <v>2015</v>
      </c>
      <c r="I143" s="5" t="str">
        <f t="shared" si="5"/>
        <v>insert into ccd_cruise_legs (LEG_NAME, LEG_START_DATE, LEG_END_DATE, LEG_DESC, CRUISE_ID, VESSEL_ID, PLAT_TYPE_ID, TZ_NAME) values ('SE-19-05 Leg 2', TO_DATE('8/2/2019', 'MM/DD/YYYY'), TO_DATE('8/15/2019',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44" spans="1:9" x14ac:dyDescent="0.25">
      <c r="A144" t="s">
        <v>4</v>
      </c>
      <c r="B144" s="21" t="s">
        <v>1963</v>
      </c>
      <c r="C144" s="8" t="s">
        <v>1966</v>
      </c>
      <c r="D144" s="8" t="s">
        <v>1967</v>
      </c>
      <c r="E144" t="s">
        <v>1977</v>
      </c>
      <c r="F144" s="9" t="s">
        <v>1962</v>
      </c>
      <c r="G144" s="5" t="s">
        <v>1040</v>
      </c>
      <c r="H144" s="6" t="s">
        <v>2015</v>
      </c>
      <c r="I144" s="5" t="str">
        <f t="shared" si="5"/>
        <v>insert into ccd_cruise_legs (LEG_NAME, LEG_START_DATE, LEG_END_DATE, LEG_DESC, CRUISE_ID, VESSEL_ID, PLAT_TYPE_ID, TZ_NAME) values ('HI-19-01 Leg 1', TO_DATE('10/15/2018', 'MM/DD/YYYY'), TO_DATE('11/2/2018',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45" spans="1:9" x14ac:dyDescent="0.25">
      <c r="A145" t="s">
        <v>4</v>
      </c>
      <c r="B145" s="21" t="s">
        <v>1974</v>
      </c>
      <c r="C145" s="8" t="s">
        <v>1968</v>
      </c>
      <c r="D145" s="8" t="s">
        <v>1969</v>
      </c>
      <c r="E145" t="s">
        <v>1977</v>
      </c>
      <c r="F145" s="9" t="s">
        <v>1962</v>
      </c>
      <c r="G145" s="5" t="s">
        <v>1040</v>
      </c>
      <c r="H145" s="6" t="s">
        <v>2015</v>
      </c>
      <c r="I145" s="5" t="str">
        <f t="shared" si="5"/>
        <v>insert into ccd_cruise_legs (LEG_NAME, LEG_START_DATE, LEG_END_DATE, LEG_DESC, CRUISE_ID, VESSEL_ID, PLAT_TYPE_ID, TZ_NAME) values ('HI-19-01 Leg 2', TO_DATE('11/5/2018', 'MM/DD/YYYY'), TO_DATE('11/29/2018',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46" spans="1:9" x14ac:dyDescent="0.25">
      <c r="A146" s="18" t="s">
        <v>4</v>
      </c>
      <c r="B146" s="21" t="s">
        <v>1964</v>
      </c>
      <c r="C146" s="8" t="s">
        <v>1970</v>
      </c>
      <c r="D146" s="8" t="s">
        <v>1971</v>
      </c>
      <c r="E146" t="s">
        <v>1977</v>
      </c>
      <c r="F146" s="9" t="s">
        <v>1976</v>
      </c>
      <c r="G146" s="5" t="s">
        <v>1040</v>
      </c>
      <c r="H146" s="6" t="s">
        <v>2015</v>
      </c>
      <c r="I146" s="5" t="str">
        <f t="shared" si="5"/>
        <v>insert into ccd_cruise_legs (LEG_NAME, LEG_START_DATE, LEG_END_DATE, LEG_DESC, CRUISE_ID, VESSEL_ID, PLAT_TYPE_ID, TZ_NAME) values ('HI-19-02 Leg 1', TO_DATE('11/20/2018', 'MM/DD/YYYY'), TO_DATE('12/10/2018',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47" spans="1:9" x14ac:dyDescent="0.25">
      <c r="A147" t="s">
        <v>4</v>
      </c>
      <c r="B147" s="21" t="s">
        <v>1965</v>
      </c>
      <c r="C147" s="8" t="s">
        <v>1972</v>
      </c>
      <c r="D147" s="8" t="s">
        <v>1973</v>
      </c>
      <c r="E147" t="s">
        <v>1977</v>
      </c>
      <c r="F147" s="9" t="s">
        <v>1976</v>
      </c>
      <c r="G147" s="5" t="s">
        <v>1040</v>
      </c>
      <c r="H147" s="6" t="s">
        <v>2015</v>
      </c>
      <c r="I147" s="5" t="str">
        <f t="shared" si="5"/>
        <v>insert into ccd_cruise_legs (LEG_NAME, LEG_START_DATE, LEG_END_DATE, LEG_DESC, CRUISE_ID, VESSEL_ID, PLAT_TYPE_ID, TZ_NAME) values ('HI-19-02 Leg 2', TO_DATE('12/12/2018', 'MM/DD/YYYY'), TO_DATE('12/30/2018',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48" spans="1:9" x14ac:dyDescent="0.25">
      <c r="A148" t="s">
        <v>33</v>
      </c>
      <c r="B148" s="21" t="s">
        <v>2005</v>
      </c>
      <c r="C148" s="8" t="s">
        <v>1996</v>
      </c>
      <c r="D148" s="8" t="s">
        <v>1997</v>
      </c>
      <c r="E148" t="s">
        <v>1992</v>
      </c>
      <c r="F148" s="9" t="s">
        <v>2004</v>
      </c>
      <c r="G148" s="5" t="s">
        <v>1040</v>
      </c>
      <c r="H148" s="6" t="s">
        <v>2015</v>
      </c>
      <c r="I148" s="5" t="str">
        <f t="shared" si="5"/>
        <v>insert into ccd_cruise_legs (LEG_NAME, LEG_START_DATE, LEG_END_DATE, LEG_DESC, CRUISE_ID, VESSEL_ID, PLAT_TYPE_ID, TZ_NAME) values ('SE-22-01 Leg 1', TO_DATE('10/21/2021', 'MM/DD/YYYY'), TO_DATE('11/13/2021',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'US/Hawaii');</v>
      </c>
    </row>
    <row r="149" spans="1:9" x14ac:dyDescent="0.25">
      <c r="A149" t="s">
        <v>33</v>
      </c>
      <c r="B149" s="21" t="s">
        <v>2006</v>
      </c>
      <c r="C149" s="8" t="s">
        <v>1998</v>
      </c>
      <c r="D149" s="8" t="s">
        <v>1999</v>
      </c>
      <c r="E149" t="s">
        <v>1992</v>
      </c>
      <c r="F149" s="9" t="s">
        <v>2004</v>
      </c>
      <c r="G149" s="5" t="s">
        <v>1040</v>
      </c>
      <c r="H149" s="25" t="s">
        <v>2129</v>
      </c>
      <c r="I149" s="5" t="str">
        <f t="shared" si="5"/>
        <v>insert into ccd_cruise_legs (LEG_NAME, LEG_START_DATE, LEG_END_DATE, LEG_DESC, CRUISE_ID, VESSEL_ID, PLAT_TYPE_ID, TZ_NAME) values ('SE-22-01 Leg 2', TO_DATE('11/15/2021', 'MM/DD/YYYY'), TO_DATE('12/4/2021',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'Eastern US Time');</v>
      </c>
    </row>
    <row r="150" spans="1:9" x14ac:dyDescent="0.25">
      <c r="A150" s="16" t="s">
        <v>33</v>
      </c>
      <c r="B150" s="21" t="s">
        <v>1994</v>
      </c>
      <c r="C150" s="8" t="s">
        <v>2000</v>
      </c>
      <c r="D150" s="8" t="s">
        <v>2001</v>
      </c>
      <c r="E150" t="s">
        <v>1992</v>
      </c>
      <c r="F150" s="9" t="s">
        <v>1995</v>
      </c>
      <c r="G150" s="5" t="s">
        <v>1040</v>
      </c>
      <c r="H150" s="6" t="s">
        <v>2015</v>
      </c>
      <c r="I150" s="5" t="str">
        <f t="shared" si="5"/>
        <v>insert into ccd_cruise_legs (LEG_NAME, LEG_START_DATE, LEG_END_DATE, LEG_DESC, CRUISE_ID, VESSEL_ID, PLAT_TYPE_ID, TZ_NAME) values ('SE-22-02 Leg 1', TO_DATE('11/30/2021', 'MM/DD/YYYY'), TO_DATE('12/15/2021',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51" spans="1:9" x14ac:dyDescent="0.25">
      <c r="A151" t="s">
        <v>33</v>
      </c>
      <c r="B151" s="21" t="s">
        <v>1993</v>
      </c>
      <c r="C151" s="8" t="s">
        <v>2002</v>
      </c>
      <c r="D151" s="8" t="s">
        <v>2003</v>
      </c>
      <c r="E151" t="s">
        <v>1992</v>
      </c>
      <c r="F151" s="9" t="s">
        <v>1995</v>
      </c>
      <c r="G151" s="5" t="s">
        <v>1040</v>
      </c>
      <c r="H151" s="6" t="s">
        <v>2015</v>
      </c>
      <c r="I151" s="5" t="str">
        <f t="shared" si="5"/>
        <v>insert into ccd_cruise_legs (LEG_NAME, LEG_START_DATE, LEG_END_DATE, LEG_DESC, CRUISE_ID, VESSEL_ID, PLAT_TYPE_ID, TZ_NAME) values ('SE-22-02 Leg 2', TO_DATE('12/17/2021', 'MM/DD/YYYY'), TO_DATE('1/12/2022',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53" spans="1:9" x14ac:dyDescent="0.25">
      <c r="A153" s="1" t="s">
        <v>2143</v>
      </c>
    </row>
    <row r="154" spans="1:9" x14ac:dyDescent="0.25">
      <c r="A154" t="s">
        <v>4</v>
      </c>
      <c r="B154" t="s">
        <v>3</v>
      </c>
      <c r="C154" s="8" t="s">
        <v>228</v>
      </c>
      <c r="D154" s="8" t="s">
        <v>229</v>
      </c>
      <c r="F154" t="s">
        <v>3</v>
      </c>
      <c r="G154" t="s">
        <v>1040</v>
      </c>
      <c r="H154" t="s">
        <v>2015</v>
      </c>
      <c r="I154" s="5" t="str">
        <f t="shared" ref="I154:I163" si="6">CONCATENATE("insert into ccd_cruise_legs (", B$1, ", ", C$1, ", ", D$1, ", ", E$1, ", ", F$1, ", ", A$1, ", ", G$1, ", ", H$1, ") values ('", SUBSTITUTE(B154, "'", "''"), "', TO_DATE('", C154, "', 'MM/DD/YYYY'), TO_DATE('", D154, "', 'MM/DD/YYYY'), '", SUBSTITUTE(E154, "'", "''"), "', (SELECT CCD_CRUISES.CRUISE_ID FROM CCD_CRUISES where cruise_name = '", F154, "'), (select vessel_id from ccd_vessels where vessel_name = '", SUBSTITUTE(A154, "'", "''"), "'), (select PLAT_TYPE_ID from CCD_PLAT_TYPES where PLAT_TYPE_NAME = '", SUBSTITUTE(G154, "'", "''"), "'), '", H154, "');")</f>
        <v>insert into ccd_cruise_legs (LEG_NAME, LEG_START_DATE, LEG_END_DATE, LEG_DESC, CRUISE_ID, VESSEL_ID, PLAT_TYPE_ID, TZ_NAME)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 'US/Hawaii');</v>
      </c>
    </row>
    <row r="155" spans="1:9" x14ac:dyDescent="0.25">
      <c r="A155" t="s">
        <v>33</v>
      </c>
      <c r="B155" t="s">
        <v>36</v>
      </c>
      <c r="C155" s="8" t="s">
        <v>256</v>
      </c>
      <c r="D155" s="8" t="s">
        <v>257</v>
      </c>
      <c r="F155" t="s">
        <v>36</v>
      </c>
      <c r="G155" t="s">
        <v>1040</v>
      </c>
      <c r="H155" t="s">
        <v>2015</v>
      </c>
      <c r="I155" s="5" t="str">
        <f t="shared" si="6"/>
        <v>insert into ccd_cruise_legs (LEG_NAME, LEG_START_DATE, LEG_END_DATE, LEG_DESC, CRUISE_ID, VESSEL_ID, PLAT_TYPE_ID, TZ_NAME)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'US/Hawaii');</v>
      </c>
    </row>
    <row r="156" spans="1:9" x14ac:dyDescent="0.25">
      <c r="A156" t="s">
        <v>33</v>
      </c>
      <c r="B156" t="s">
        <v>2140</v>
      </c>
      <c r="C156" s="8" t="s">
        <v>256</v>
      </c>
      <c r="D156" s="8" t="s">
        <v>257</v>
      </c>
      <c r="F156" t="s">
        <v>36</v>
      </c>
      <c r="G156" t="s">
        <v>1040</v>
      </c>
      <c r="H156" t="s">
        <v>2015</v>
      </c>
      <c r="I156" s="5" t="str">
        <f t="shared" si="6"/>
        <v>insert into ccd_cruise_legs (LEG_NAME, LEG_START_DATE, LEG_END_DATE, LEG_DESC, CRUISE_ID, VESSEL_ID, PLAT_TYPE_ID, TZ_NAME) values ('OES0407 (copy)',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'US/Hawaii');</v>
      </c>
    </row>
    <row r="157" spans="1:9" x14ac:dyDescent="0.25">
      <c r="A157" t="s">
        <v>33</v>
      </c>
      <c r="B157" t="s">
        <v>38</v>
      </c>
      <c r="C157" s="8" t="s">
        <v>258</v>
      </c>
      <c r="D157" s="8" t="s">
        <v>259</v>
      </c>
      <c r="F157" t="s">
        <v>38</v>
      </c>
      <c r="G157" t="s">
        <v>1040</v>
      </c>
      <c r="H157" t="s">
        <v>2015</v>
      </c>
      <c r="I157" s="5" t="str">
        <f t="shared" si="6"/>
        <v>insert into ccd_cruise_legs (LEG_NAME, LEG_START_DATE, LEG_END_DATE, LEG_DESC, CRUISE_ID, VESSEL_ID, PLAT_TYPE_ID, TZ_NAME)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 'US/Hawaii');</v>
      </c>
    </row>
    <row r="158" spans="1:9" x14ac:dyDescent="0.25">
      <c r="A158" t="s">
        <v>33</v>
      </c>
      <c r="B158" t="s">
        <v>69</v>
      </c>
      <c r="C158" s="8" t="s">
        <v>283</v>
      </c>
      <c r="D158" s="8" t="s">
        <v>284</v>
      </c>
      <c r="F158" t="s">
        <v>68</v>
      </c>
      <c r="G158" t="s">
        <v>1040</v>
      </c>
      <c r="H158" t="s">
        <v>2015</v>
      </c>
      <c r="I158" s="5" t="str">
        <f t="shared" si="6"/>
        <v>insert into ccd_cruise_legs (LEG_NAME, LEG_START_DATE, LEG_END_DATE, LEG_DESC, CRUISE_ID, VESSEL_ID, PLAT_TYPE_ID, TZ_NAME)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 'US/Hawaii');</v>
      </c>
    </row>
    <row r="159" spans="1:9" x14ac:dyDescent="0.25">
      <c r="A159" t="s">
        <v>33</v>
      </c>
      <c r="B159" t="s">
        <v>70</v>
      </c>
      <c r="C159" s="8" t="s">
        <v>285</v>
      </c>
      <c r="D159" s="8" t="s">
        <v>286</v>
      </c>
      <c r="F159" t="s">
        <v>68</v>
      </c>
      <c r="G159" t="s">
        <v>1040</v>
      </c>
      <c r="H159" t="s">
        <v>2015</v>
      </c>
      <c r="I159" s="5" t="str">
        <f t="shared" si="6"/>
        <v>insert into ccd_cruise_legs (LEG_NAME, LEG_START_DATE, LEG_END_DATE, LEG_DESC, CRUISE_ID, VESSEL_ID, PLAT_TYPE_ID, TZ_NAME)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 'US/Hawaii');</v>
      </c>
    </row>
    <row r="160" spans="1:9" x14ac:dyDescent="0.25">
      <c r="A160" t="s">
        <v>332</v>
      </c>
      <c r="B160" t="s">
        <v>337</v>
      </c>
      <c r="C160" s="8" t="s">
        <v>346</v>
      </c>
      <c r="D160" s="8" t="s">
        <v>355</v>
      </c>
      <c r="E160" t="s">
        <v>345</v>
      </c>
      <c r="F160" t="s">
        <v>333</v>
      </c>
      <c r="G160" t="s">
        <v>1040</v>
      </c>
      <c r="H160" t="s">
        <v>2015</v>
      </c>
      <c r="I160" s="5" t="str">
        <f t="shared" si="6"/>
        <v>insert into ccd_cruise_legs (LEG_NAME, LEG_START_DATE, LEG_END_DATE, LEG_DESC, CRUISE_ID, VESSEL_ID, PLAT_TYPE_ID, TZ_NAME)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161" spans="1:9" x14ac:dyDescent="0.25">
      <c r="A161" t="s">
        <v>332</v>
      </c>
      <c r="B161" t="s">
        <v>338</v>
      </c>
      <c r="C161" s="8" t="s">
        <v>347</v>
      </c>
      <c r="D161" s="8" t="s">
        <v>356</v>
      </c>
      <c r="E161" t="s">
        <v>345</v>
      </c>
      <c r="F161" t="s">
        <v>333</v>
      </c>
      <c r="G161" t="s">
        <v>1040</v>
      </c>
      <c r="H161" t="s">
        <v>2015</v>
      </c>
      <c r="I161" s="5" t="str">
        <f t="shared" si="6"/>
        <v>insert into ccd_cruise_legs (LEG_NAME, LEG_START_DATE, LEG_END_DATE, LEG_DESC, CRUISE_ID, VESSEL_ID, PLAT_TYPE_ID, TZ_NAME)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162" spans="1:9" x14ac:dyDescent="0.25">
      <c r="A162" t="s">
        <v>79</v>
      </c>
      <c r="B162" t="s">
        <v>293</v>
      </c>
      <c r="C162" s="8" t="s">
        <v>295</v>
      </c>
      <c r="D162" s="8" t="s">
        <v>296</v>
      </c>
      <c r="F162" t="s">
        <v>104</v>
      </c>
      <c r="G162" t="s">
        <v>1040</v>
      </c>
      <c r="H162" t="s">
        <v>2015</v>
      </c>
      <c r="I162" s="5" t="str">
        <f t="shared" si="6"/>
        <v>insert into ccd_cruise_legs (LEG_NAME, LEG_START_DATE, LEG_END_DATE, LEG_DESC, CRUISE_ID, VESSEL_ID, PLAT_TYPE_ID, TZ_NAME)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 'US/Hawaii');</v>
      </c>
    </row>
    <row r="163" spans="1:9" x14ac:dyDescent="0.25">
      <c r="A163" t="s">
        <v>79</v>
      </c>
      <c r="B163" t="s">
        <v>294</v>
      </c>
      <c r="C163" s="8" t="s">
        <v>297</v>
      </c>
      <c r="D163" s="8" t="s">
        <v>298</v>
      </c>
      <c r="F163" t="s">
        <v>104</v>
      </c>
      <c r="G163" t="s">
        <v>1040</v>
      </c>
      <c r="H163" t="s">
        <v>2015</v>
      </c>
      <c r="I163" s="5" t="str">
        <f t="shared" si="6"/>
        <v>insert into ccd_cruise_legs (LEG_NAME, LEG_START_DATE, LEG_END_DATE, LEG_DESC, CRUISE_ID, VESSEL_ID, PLAT_TYPE_ID, TZ_NAME)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 'US/Hawaii');</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workbookViewId="0">
      <pane ySplit="1" topLeftCell="A29" activePane="bottomLeft" state="frozen"/>
      <selection pane="bottomLeft" activeCell="D68" sqref="D68"/>
    </sheetView>
  </sheetViews>
  <sheetFormatPr defaultRowHeight="15" x14ac:dyDescent="0.25"/>
  <cols>
    <col min="2" max="2" width="43" bestFit="1" customWidth="1"/>
    <col min="3" max="3" width="8.85546875" bestFit="1" customWidth="1"/>
  </cols>
  <sheetData>
    <row r="1" spans="1:4" x14ac:dyDescent="0.25">
      <c r="A1" t="s">
        <v>1717</v>
      </c>
      <c r="B1" t="s">
        <v>1718</v>
      </c>
      <c r="C1" t="s">
        <v>1719</v>
      </c>
      <c r="D1" t="s">
        <v>1705</v>
      </c>
    </row>
    <row r="2" spans="1:4" x14ac:dyDescent="0.25">
      <c r="A2" t="s">
        <v>3</v>
      </c>
      <c r="B2" t="s">
        <v>1024</v>
      </c>
      <c r="C2" t="s">
        <v>1720</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1026</v>
      </c>
      <c r="C3" t="s">
        <v>1720</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1028</v>
      </c>
      <c r="C4" t="s">
        <v>1721</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1030</v>
      </c>
      <c r="C5" t="s">
        <v>1720</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1032</v>
      </c>
      <c r="C6" t="s">
        <v>1721</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1026</v>
      </c>
      <c r="C7" t="s">
        <v>1720</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1028</v>
      </c>
      <c r="C8" t="s">
        <v>1720</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1030</v>
      </c>
      <c r="C9" t="s">
        <v>1720</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1032</v>
      </c>
      <c r="C10" t="s">
        <v>1720</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1026</v>
      </c>
      <c r="C11" t="s">
        <v>1721</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1024</v>
      </c>
      <c r="C12" t="s">
        <v>1721</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1030</v>
      </c>
      <c r="C13" t="s">
        <v>1721</v>
      </c>
      <c r="D13" t="str">
        <f t="shared" si="0"/>
        <v>INSERT INTO CCD_CRUISE_SVY_CATS (CRUISE_ID, SVY_CAT_ID, PRIMARY_YN) VALUES ((SELECT CRUISE_ID FROM CCD_CRUISES WHERE CRUISE_NAME = 'HI0701'), (SELECT SVY_CAT_ID FROM CCD_SVY_CATS WHERE SVY_CAT_NAME = 'Protected Species Monitoring and Assessment'), 'N');</v>
      </c>
    </row>
    <row r="16" spans="1:4" x14ac:dyDescent="0.25">
      <c r="A16" s="1" t="s">
        <v>1864</v>
      </c>
    </row>
    <row r="17" spans="1:4" x14ac:dyDescent="0.25">
      <c r="A17" t="s">
        <v>1862</v>
      </c>
      <c r="B17" t="s">
        <v>1032</v>
      </c>
      <c r="C17" t="s">
        <v>1720</v>
      </c>
      <c r="D17" t="str">
        <f t="shared" ref="D17" si="1">CONCATENATE("INSERT INTO CCD_CRUISE_SVY_CATS (CRUISE_ID, SVY_CAT_ID, PRIMARY_YN) VALUES ((SELECT CRUISE_ID FROM CCD_CRUISES WHERE CRUISE_NAME = '", SUBSTITUTE(A17, "'", "''"), "'), (SELECT SVY_CAT_ID FROM CCD_SVY_CATS WHERE SVY_CAT_NAME = '", SUBSTITUTE(B17, "'", "''"), "'), '", C17, "');")</f>
        <v>INSERT INTO CCD_CRUISE_SVY_CATS (CRUISE_ID, SVY_CAT_ID, PRIMARY_YN) VALUES ((SELECT CRUISE_ID FROM CCD_CRUISES WHERE CRUISE_NAME = 'TC-03-07'), (SELECT SVY_CAT_ID FROM CCD_SVY_CATS WHERE SVY_CAT_NAME = 'Science, Services and Stewardship'), 'Y');</v>
      </c>
    </row>
    <row r="18" spans="1:4" x14ac:dyDescent="0.25">
      <c r="A18" t="s">
        <v>1862</v>
      </c>
      <c r="B18" t="s">
        <v>1026</v>
      </c>
      <c r="C18" t="s">
        <v>1720</v>
      </c>
      <c r="D18" t="str">
        <f>CONCATENATE("INSERT INTO CCD_CRUISE_SVY_CATS (CRUISE_ID, SVY_CAT_ID, PRIMARY_YN) VALUES ((SELECT CRUISE_ID FROM CCD_CRUISES WHERE CRUISE_NAME = '", SUBSTITUTE(A18, "'", "''"), "'), (SELECT SVY_CAT_ID FROM CCD_SVY_CATS WHERE SVY_CAT_NAME = '", SUBSTITUTE(B18, "'", "''"), "'), '", C18, "');")</f>
        <v>INSERT INTO CCD_CRUISE_SVY_CATS (CRUISE_ID, SVY_CAT_ID, PRIMARY_YN) VALUES ((SELECT CRUISE_ID FROM CCD_CRUISES WHERE CRUISE_NAME = 'TC-03-07'), (SELECT SVY_CAT_ID FROM CCD_SVY_CATS WHERE SVY_CAT_NAME = 'Fisheries Monitoring and Assessment'), 'Y');</v>
      </c>
    </row>
    <row r="19" spans="1:4" x14ac:dyDescent="0.25">
      <c r="A19" t="s">
        <v>3</v>
      </c>
      <c r="B19" t="s">
        <v>1026</v>
      </c>
      <c r="C19" t="s">
        <v>1720</v>
      </c>
      <c r="D19" t="str">
        <f t="shared" ref="D19:D21" si="2">CONCATENATE("INSERT INTO CCD_CRUISE_SVY_CATS (CRUISE_ID, SVY_CAT_ID, PRIMARY_YN) VALUES ((SELECT CRUISE_ID FROM CCD_CRUISES WHERE CRUISE_NAME = '", SUBSTITUTE(A19, "'", "''"), "'), (SELECT SVY_CAT_ID FROM CCD_SVY_CATS WHERE SVY_CAT_NAME = '", SUBSTITUTE(B19, "'", "''"), "'), '", C19, "');")</f>
        <v>INSERT INTO CCD_CRUISE_SVY_CATS (CRUISE_ID, SVY_CAT_ID, PRIMARY_YN) VALUES ((SELECT CRUISE_ID FROM CCD_CRUISES WHERE CRUISE_NAME = 'HA1007'), (SELECT SVY_CAT_ID FROM CCD_SVY_CATS WHERE SVY_CAT_NAME = 'Fisheries Monitoring and Assessment'), 'Y');</v>
      </c>
    </row>
    <row r="20" spans="1:4" x14ac:dyDescent="0.25">
      <c r="A20" t="s">
        <v>1863</v>
      </c>
      <c r="B20" t="s">
        <v>1030</v>
      </c>
      <c r="C20" t="s">
        <v>1720</v>
      </c>
      <c r="D20" t="str">
        <f t="shared" si="2"/>
        <v>INSERT INTO CCD_CRUISE_SVY_CATS (CRUISE_ID, SVY_CAT_ID, PRIMARY_YN) VALUES ((SELECT CRUISE_ID FROM CCD_CRUISES WHERE CRUISE_NAME = 'HA1007 (copy)'), (SELECT SVY_CAT_ID FROM CCD_SVY_CATS WHERE SVY_CAT_NAME = 'Protected Species Monitoring and Assessment'), 'Y');</v>
      </c>
    </row>
    <row r="21" spans="1:4" x14ac:dyDescent="0.25">
      <c r="A21" t="s">
        <v>1866</v>
      </c>
      <c r="B21" t="s">
        <v>1028</v>
      </c>
      <c r="C21" t="s">
        <v>1720</v>
      </c>
      <c r="D21" t="str">
        <f t="shared" si="2"/>
        <v>INSERT INTO CCD_CRUISE_SVY_CATS (CRUISE_ID, SVY_CAT_ID, PRIMARY_YN) VALUES ((SELECT CRUISE_ID FROM CCD_CRUISES WHERE CRUISE_NAME = 'TC0009 (copy)'), (SELECT SVY_CAT_ID FROM CCD_SVY_CATS WHERE SVY_CAT_NAME = 'Habitat Monitoring and Assessment'), 'Y');</v>
      </c>
    </row>
    <row r="22" spans="1:4" x14ac:dyDescent="0.25">
      <c r="A22" t="s">
        <v>40</v>
      </c>
      <c r="B22" t="s">
        <v>1030</v>
      </c>
      <c r="C22" t="s">
        <v>1720</v>
      </c>
      <c r="D22" t="str">
        <f t="shared" ref="D22:D30" si="3">CONCATENATE("INSERT INTO CCD_CRUISE_SVY_CATS (CRUISE_ID, SVY_CAT_ID, PRIMARY_YN) VALUES ((SELECT CRUISE_ID FROM CCD_CRUISES WHERE CRUISE_NAME = '", SUBSTITUTE(A22, "'", "''"), "'), (SELECT SVY_CAT_ID FROM CCD_SVY_CATS WHERE SVY_CAT_NAME = '", SUBSTITUTE(B22, "'", "''"), "'), '", C22, "');")</f>
        <v>INSERT INTO CCD_CRUISE_SVY_CATS (CRUISE_ID, SVY_CAT_ID, PRIMARY_YN) VALUES ((SELECT CRUISE_ID FROM CCD_CRUISES WHERE CRUISE_NAME = 'OES0411'), (SELECT SVY_CAT_ID FROM CCD_SVY_CATS WHERE SVY_CAT_NAME = 'Protected Species Monitoring and Assessment'), 'Y');</v>
      </c>
    </row>
    <row r="23" spans="1:4" x14ac:dyDescent="0.25">
      <c r="A23" t="s">
        <v>94</v>
      </c>
      <c r="B23" t="s">
        <v>1032</v>
      </c>
      <c r="C23" t="s">
        <v>1720</v>
      </c>
      <c r="D23" t="str">
        <f t="shared" si="3"/>
        <v>INSERT INTO CCD_CRUISE_SVY_CATS (CRUISE_ID, SVY_CAT_ID, PRIMARY_YN) VALUES ((SELECT CRUISE_ID FROM CCD_CRUISES WHERE CRUISE_NAME = 'TC0201'), (SELECT SVY_CAT_ID FROM CCD_SVY_CATS WHERE SVY_CAT_NAME = 'Science, Services and Stewardship'), 'Y');</v>
      </c>
    </row>
    <row r="24" spans="1:4" x14ac:dyDescent="0.25">
      <c r="A24" t="s">
        <v>23</v>
      </c>
      <c r="B24" t="s">
        <v>1026</v>
      </c>
      <c r="C24" t="s">
        <v>1720</v>
      </c>
      <c r="D24" t="str">
        <f t="shared" si="3"/>
        <v>INSERT INTO CCD_CRUISE_SVY_CATS (CRUISE_ID, SVY_CAT_ID, PRIMARY_YN) VALUES ((SELECT CRUISE_ID FROM CCD_CRUISES WHERE CRUISE_NAME = 'HI1101'), (SELECT SVY_CAT_ID FROM CCD_SVY_CATS WHERE SVY_CAT_NAME = 'Fisheries Monitoring and Assessment'), 'Y');</v>
      </c>
    </row>
    <row r="25" spans="1:4" x14ac:dyDescent="0.25">
      <c r="A25" t="s">
        <v>75</v>
      </c>
      <c r="B25" t="s">
        <v>1024</v>
      </c>
      <c r="C25" t="s">
        <v>1720</v>
      </c>
      <c r="D25" t="str">
        <f t="shared" si="3"/>
        <v>INSERT INTO CCD_CRUISE_SVY_CATS (CRUISE_ID, SVY_CAT_ID, PRIMARY_YN) VALUES ((SELECT CRUISE_ID FROM CCD_CRUISES WHERE CRUISE_NAME = 'SE-15-01'), (SELECT SVY_CAT_ID FROM CCD_SVY_CATS WHERE SVY_CAT_NAME = 'Ecosystem Monitoring and Assessment'), 'Y');</v>
      </c>
    </row>
    <row r="26" spans="1:4" x14ac:dyDescent="0.25">
      <c r="A26" t="s">
        <v>65</v>
      </c>
      <c r="B26" t="s">
        <v>1028</v>
      </c>
      <c r="C26" t="s">
        <v>1720</v>
      </c>
      <c r="D26" t="str">
        <f t="shared" si="3"/>
        <v>INSERT INTO CCD_CRUISE_SVY_CATS (CRUISE_ID, SVY_CAT_ID, PRIMARY_YN) VALUES ((SELECT CRUISE_ID FROM CCD_CRUISES WHERE CRUISE_NAME = 'OES0706'), (SELECT SVY_CAT_ID FROM CCD_SVY_CATS WHERE SVY_CAT_NAME = 'Habitat Monitoring and Assessment'), 'Y');</v>
      </c>
    </row>
    <row r="27" spans="1:4" x14ac:dyDescent="0.25">
      <c r="A27" t="s">
        <v>15</v>
      </c>
      <c r="B27" t="s">
        <v>1030</v>
      </c>
      <c r="C27" t="s">
        <v>1720</v>
      </c>
      <c r="D27" t="str">
        <f t="shared" si="3"/>
        <v>INSERT INTO CCD_CRUISE_SVY_CATS (CRUISE_ID, SVY_CAT_ID, PRIMARY_YN) VALUES ((SELECT CRUISE_ID FROM CCD_CRUISES WHERE CRUISE_NAME = 'HI0610'), (SELECT SVY_CAT_ID FROM CCD_SVY_CATS WHERE SVY_CAT_NAME = 'Protected Species Monitoring and Assessment'), 'Y');</v>
      </c>
    </row>
    <row r="28" spans="1:4" x14ac:dyDescent="0.25">
      <c r="A28" t="s">
        <v>47</v>
      </c>
      <c r="B28" t="s">
        <v>1032</v>
      </c>
      <c r="C28" t="s">
        <v>1720</v>
      </c>
      <c r="D28" t="str">
        <f t="shared" si="3"/>
        <v>INSERT INTO CCD_CRUISE_SVY_CATS (CRUISE_ID, SVY_CAT_ID, PRIMARY_YN) VALUES ((SELECT CRUISE_ID FROM CCD_CRUISES WHERE CRUISE_NAME = 'OES0509'), (SELECT SVY_CAT_ID FROM CCD_SVY_CATS WHERE SVY_CAT_NAME = 'Science, Services and Stewardship'), 'Y');</v>
      </c>
    </row>
    <row r="29" spans="1:4" x14ac:dyDescent="0.25">
      <c r="A29" t="s">
        <v>10</v>
      </c>
      <c r="B29" t="s">
        <v>1026</v>
      </c>
      <c r="C29" t="s">
        <v>1720</v>
      </c>
      <c r="D29" t="str">
        <f t="shared" si="3"/>
        <v>INSERT INTO CCD_CRUISE_SVY_CATS (CRUISE_ID, SVY_CAT_ID, PRIMARY_YN) VALUES ((SELECT CRUISE_ID FROM CCD_CRUISES WHERE CRUISE_NAME = 'HI0401'), (SELECT SVY_CAT_ID FROM CCD_SVY_CATS WHERE SVY_CAT_NAME = 'Fisheries Monitoring and Assessment'), 'Y');</v>
      </c>
    </row>
    <row r="30" spans="1:4" x14ac:dyDescent="0.25">
      <c r="A30" t="s">
        <v>59</v>
      </c>
      <c r="B30" t="s">
        <v>1024</v>
      </c>
      <c r="C30" t="s">
        <v>1720</v>
      </c>
      <c r="D30" t="str">
        <f t="shared" si="3"/>
        <v>INSERT INTO CCD_CRUISE_SVY_CATS (CRUISE_ID, SVY_CAT_ID, PRIMARY_YN) VALUES ((SELECT CRUISE_ID FROM CCD_CRUISES WHERE CRUISE_NAME = 'OES0607'), (SELECT SVY_CAT_ID FROM CCD_SVY_CATS WHERE SVY_CAT_NAME = 'Ecosystem Monitoring and Assessment'), 'Y');</v>
      </c>
    </row>
    <row r="31" spans="1:4" x14ac:dyDescent="0.25">
      <c r="A31" t="s">
        <v>1862</v>
      </c>
      <c r="B31" t="s">
        <v>1030</v>
      </c>
      <c r="C31" t="s">
        <v>1721</v>
      </c>
      <c r="D31" t="str">
        <f t="shared" ref="D31" si="4">CONCATENATE("INSERT INTO CCD_CRUISE_SVY_CATS (CRUISE_ID, SVY_CAT_ID, PRIMARY_YN) VALUES ((SELECT CRUISE_ID FROM CCD_CRUISES WHERE CRUISE_NAME = '", SUBSTITUTE(A31, "'", "''"), "'), (SELECT SVY_CAT_ID FROM CCD_SVY_CATS WHERE SVY_CAT_NAME = '", SUBSTITUTE(B31, "'", "''"), "'), '", C31, "');")</f>
        <v>INSERT INTO CCD_CRUISE_SVY_CATS (CRUISE_ID, SVY_CAT_ID, PRIMARY_YN) VALUES ((SELECT CRUISE_ID FROM CCD_CRUISES WHERE CRUISE_NAME = 'TC-03-07'), (SELECT SVY_CAT_ID FROM CCD_SVY_CATS WHERE SVY_CAT_NAME = 'Protected Species Monitoring and Assessment'), 'N');</v>
      </c>
    </row>
    <row r="34" spans="1:4" x14ac:dyDescent="0.25">
      <c r="A34" s="1" t="s">
        <v>1865</v>
      </c>
    </row>
    <row r="35" spans="1:4" x14ac:dyDescent="0.25">
      <c r="A35" s="2" t="s">
        <v>139</v>
      </c>
      <c r="B35" t="s">
        <v>1028</v>
      </c>
      <c r="C35" t="s">
        <v>1721</v>
      </c>
      <c r="D35" t="str">
        <f t="shared" ref="D35:D42" si="5">CONCATENATE("INSERT INTO CCD_CRUISE_SVY_CATS (CRUISE_ID, SVY_CAT_ID, PRIMARY_YN) VALUES ((SELECT CRUISE_ID FROM CCD_CRUISES WHERE CRUISE_NAME = '", SUBSTITUTE(A35, "'", "''"), "'), (SELECT SVY_CAT_ID FROM CCD_SVY_CATS WHERE SVY_CAT_NAME = '", SUBSTITUTE(B35, "'", "''"), "'), '", C35, "');")</f>
        <v>INSERT INTO CCD_CRUISE_SVY_CATS (CRUISE_ID, SVY_CAT_ID, PRIMARY_YN) VALUES ((SELECT CRUISE_ID FROM CCD_CRUISES WHERE CRUISE_NAME = 'SE-17-07'), (SELECT SVY_CAT_ID FROM CCD_SVY_CATS WHERE SVY_CAT_NAME = 'Habitat Monitoring and Assessment'), 'N');</v>
      </c>
    </row>
    <row r="36" spans="1:4" x14ac:dyDescent="0.25">
      <c r="A36" s="2" t="s">
        <v>139</v>
      </c>
      <c r="B36" t="s">
        <v>1030</v>
      </c>
      <c r="C36" t="s">
        <v>2138</v>
      </c>
      <c r="D36" t="str">
        <f t="shared" si="5"/>
        <v>INSERT INTO CCD_CRUISE_SVY_CATS (CRUISE_ID, SVY_CAT_ID, PRIMARY_YN) VALUES ((SELECT CRUISE_ID FROM CCD_CRUISES WHERE CRUISE_NAME = 'SE-17-07'), (SELECT SVY_CAT_ID FROM CCD_SVY_CATS WHERE SVY_CAT_NAME = 'Protected Species Monitoring and Assessment'), 'c');</v>
      </c>
    </row>
    <row r="37" spans="1:4" x14ac:dyDescent="0.25">
      <c r="A37" s="2" t="s">
        <v>139</v>
      </c>
      <c r="B37" t="s">
        <v>1032</v>
      </c>
      <c r="C37" t="s">
        <v>1721</v>
      </c>
      <c r="D37" t="str">
        <f t="shared" si="5"/>
        <v>INSERT INTO CCD_CRUISE_SVY_CATS (CRUISE_ID, SVY_CAT_ID, PRIMARY_YN) VALUES ((SELECT CRUISE_ID FROM CCD_CRUISES WHERE CRUISE_NAME = 'SE-17-07'), (SELECT SVY_CAT_ID FROM CCD_SVY_CATS WHERE SVY_CAT_NAME = 'Science, Services and Stewardship'), 'N');</v>
      </c>
    </row>
    <row r="38" spans="1:4" x14ac:dyDescent="0.25">
      <c r="A38" s="2" t="s">
        <v>104</v>
      </c>
      <c r="B38" t="s">
        <v>1024</v>
      </c>
      <c r="C38" t="s">
        <v>1720</v>
      </c>
      <c r="D38" t="str">
        <f t="shared" si="5"/>
        <v>INSERT INTO CCD_CRUISE_SVY_CATS (CRUISE_ID, SVY_CAT_ID, PRIMARY_YN) VALUES ((SELECT CRUISE_ID FROM CCD_CRUISES WHERE CRUISE_NAME = 'TC9909'), (SELECT SVY_CAT_ID FROM CCD_SVY_CATS WHERE SVY_CAT_NAME = 'Ecosystem Monitoring and Assessment'), 'Y');</v>
      </c>
    </row>
    <row r="39" spans="1:4" x14ac:dyDescent="0.25">
      <c r="A39" s="2" t="s">
        <v>104</v>
      </c>
      <c r="B39" t="s">
        <v>1030</v>
      </c>
      <c r="C39" t="s">
        <v>1720</v>
      </c>
      <c r="D39" t="str">
        <f t="shared" si="5"/>
        <v>INSERT INTO CCD_CRUISE_SVY_CATS (CRUISE_ID, SVY_CAT_ID, PRIMARY_YN) VALUES ((SELECT CRUISE_ID FROM CCD_CRUISES WHERE CRUISE_NAME = 'TC9909'), (SELECT SVY_CAT_ID FROM CCD_SVY_CATS WHERE SVY_CAT_NAME = 'Protected Species Monitoring and Assessment'), 'Y');</v>
      </c>
    </row>
    <row r="40" spans="1:4" x14ac:dyDescent="0.25">
      <c r="A40" s="2" t="s">
        <v>104</v>
      </c>
      <c r="B40" t="s">
        <v>1032</v>
      </c>
      <c r="C40" t="s">
        <v>1721</v>
      </c>
      <c r="D40" t="str">
        <f t="shared" si="5"/>
        <v>INSERT INTO CCD_CRUISE_SVY_CATS (CRUISE_ID, SVY_CAT_ID, PRIMARY_YN) VALUES ((SELECT CRUISE_ID FROM CCD_CRUISES WHERE CRUISE_NAME = 'TC9909'), (SELECT SVY_CAT_ID FROM CCD_SVY_CATS WHERE SVY_CAT_NAME = 'Science, Services and Stewardship'), 'N');</v>
      </c>
    </row>
    <row r="41" spans="1:4" x14ac:dyDescent="0.25">
      <c r="A41" t="s">
        <v>333</v>
      </c>
      <c r="B41" t="s">
        <v>1030</v>
      </c>
      <c r="C41" t="s">
        <v>1720</v>
      </c>
      <c r="D41" t="str">
        <f t="shared" si="5"/>
        <v>INSERT INTO CCD_CRUISE_SVY_CATS (CRUISE_ID, SVY_CAT_ID, PRIMARY_YN) VALUES ((SELECT CRUISE_ID FROM CCD_CRUISES WHERE CRUISE_NAME = 'RL-17-05'), (SELECT SVY_CAT_ID FROM CCD_SVY_CATS WHERE SVY_CAT_NAME = 'Protected Species Monitoring and Assessment'), 'Y');</v>
      </c>
    </row>
    <row r="42" spans="1:4" x14ac:dyDescent="0.25">
      <c r="A42" t="s">
        <v>333</v>
      </c>
      <c r="B42" t="s">
        <v>1032</v>
      </c>
      <c r="C42" t="s">
        <v>1721</v>
      </c>
      <c r="D42" t="str">
        <f t="shared" si="5"/>
        <v>INSERT INTO CCD_CRUISE_SVY_CATS (CRUISE_ID, SVY_CAT_ID, PRIMARY_YN) VALUES ((SELECT CRUISE_ID FROM CCD_CRUISES WHERE CRUISE_NAME = 'RL-17-05'), (SELECT SVY_CAT_ID FROM CCD_SVY_CATS WHERE SVY_CAT_NAME = 'Science, Services and Stewardship'), 'N');</v>
      </c>
    </row>
    <row r="47" spans="1:4" x14ac:dyDescent="0.25">
      <c r="A47" s="9" t="s">
        <v>1886</v>
      </c>
      <c r="B47" t="s">
        <v>1028</v>
      </c>
      <c r="C47" t="s">
        <v>1720</v>
      </c>
      <c r="D47" t="str">
        <f t="shared" ref="D47:D54" si="6">CONCATENATE("INSERT INTO CCD_CRUISE_SVY_CATS (CRUISE_ID, SVY_CAT_ID, PRIMARY_YN) VALUES ((SELECT CRUISE_ID FROM CCD_CRUISES WHERE CRUISE_NAME = '", SUBSTITUTE(A47, "'", "''"), "'), (SELECT SVY_CAT_ID FROM CCD_SVY_CATS WHERE SVY_CAT_NAME = '", SUBSTITUTE(B47, "'", "''"), "'), '", C47, "');")</f>
        <v>INSERT INTO CCD_CRUISE_SVY_CATS (CRUISE_ID, SVY_CAT_ID, PRIMARY_YN) VALUES ((SELECT CRUISE_ID FROM CCD_CRUISES WHERE CRUISE_NAME = 'SE-21-01'), (SELECT SVY_CAT_ID FROM CCD_SVY_CATS WHERE SVY_CAT_NAME = 'Habitat Monitoring and Assessment'), 'Y');</v>
      </c>
    </row>
    <row r="48" spans="1:4" x14ac:dyDescent="0.25">
      <c r="A48" s="9" t="s">
        <v>1879</v>
      </c>
      <c r="B48" t="s">
        <v>1030</v>
      </c>
      <c r="C48" t="s">
        <v>1720</v>
      </c>
      <c r="D48" t="str">
        <f t="shared" si="6"/>
        <v>INSERT INTO CCD_CRUISE_SVY_CATS (CRUISE_ID, SVY_CAT_ID, PRIMARY_YN) VALUES ((SELECT CRUISE_ID FROM CCD_CRUISES WHERE CRUISE_NAME = 'SE-21-03'), (SELECT SVY_CAT_ID FROM CCD_SVY_CATS WHERE SVY_CAT_NAME = 'Protected Species Monitoring and Assessment'), 'Y');</v>
      </c>
    </row>
    <row r="49" spans="1:4" x14ac:dyDescent="0.25">
      <c r="A49" s="9" t="s">
        <v>1887</v>
      </c>
      <c r="B49" t="s">
        <v>1032</v>
      </c>
      <c r="C49" t="s">
        <v>1720</v>
      </c>
      <c r="D49" t="str">
        <f t="shared" si="6"/>
        <v>INSERT INTO CCD_CRUISE_SVY_CATS (CRUISE_ID, SVY_CAT_ID, PRIMARY_YN) VALUES ((SELECT CRUISE_ID FROM CCD_CRUISES WHERE CRUISE_NAME = 'SE-21-04'), (SELECT SVY_CAT_ID FROM CCD_SVY_CATS WHERE SVY_CAT_NAME = 'Science, Services and Stewardship'), 'Y');</v>
      </c>
    </row>
    <row r="50" spans="1:4" x14ac:dyDescent="0.25">
      <c r="A50" s="9" t="s">
        <v>1882</v>
      </c>
      <c r="B50" t="s">
        <v>1024</v>
      </c>
      <c r="C50" t="s">
        <v>1720</v>
      </c>
      <c r="D50" t="str">
        <f t="shared" si="6"/>
        <v>INSERT INTO CCD_CRUISE_SVY_CATS (CRUISE_ID, SVY_CAT_ID, PRIMARY_YN) VALUES ((SELECT CRUISE_ID FROM CCD_CRUISES WHERE CRUISE_NAME = 'HI-21-06'), (SELECT SVY_CAT_ID FROM CCD_SVY_CATS WHERE SVY_CAT_NAME = 'Ecosystem Monitoring and Assessment'), 'Y');</v>
      </c>
    </row>
    <row r="51" spans="1:4" x14ac:dyDescent="0.25">
      <c r="A51" s="9" t="s">
        <v>1888</v>
      </c>
      <c r="B51" t="s">
        <v>1030</v>
      </c>
      <c r="C51" t="s">
        <v>1720</v>
      </c>
      <c r="D51" t="str">
        <f t="shared" si="6"/>
        <v>INSERT INTO CCD_CRUISE_SVY_CATS (CRUISE_ID, SVY_CAT_ID, PRIMARY_YN) VALUES ((SELECT CRUISE_ID FROM CCD_CRUISES WHERE CRUISE_NAME = 'HI-21-07'), (SELECT SVY_CAT_ID FROM CCD_SVY_CATS WHERE SVY_CAT_NAME = 'Protected Species Monitoring and Assessment'), 'Y');</v>
      </c>
    </row>
    <row r="52" spans="1:4" x14ac:dyDescent="0.25">
      <c r="A52" s="9" t="s">
        <v>1885</v>
      </c>
      <c r="B52" t="s">
        <v>1032</v>
      </c>
      <c r="C52" t="s">
        <v>1720</v>
      </c>
      <c r="D52" t="str">
        <f t="shared" si="6"/>
        <v>INSERT INTO CCD_CRUISE_SVY_CATS (CRUISE_ID, SVY_CAT_ID, PRIMARY_YN) VALUES ((SELECT CRUISE_ID FROM CCD_CRUISES WHERE CRUISE_NAME = 'HI-21-08'), (SELECT SVY_CAT_ID FROM CCD_SVY_CATS WHERE SVY_CAT_NAME = 'Science, Services and Stewardship'), 'Y');</v>
      </c>
    </row>
    <row r="53" spans="1:4" x14ac:dyDescent="0.25">
      <c r="A53" s="9" t="s">
        <v>1872</v>
      </c>
      <c r="B53" t="s">
        <v>1030</v>
      </c>
      <c r="C53" t="s">
        <v>1720</v>
      </c>
      <c r="D53" t="str">
        <f t="shared" si="6"/>
        <v>INSERT INTO CCD_CRUISE_SVY_CATS (CRUISE_ID, SVY_CAT_ID, PRIMARY_YN) VALUES ((SELECT CRUISE_ID FROM CCD_CRUISES WHERE CRUISE_NAME = 'SE-20-04'), (SELECT SVY_CAT_ID FROM CCD_SVY_CATS WHERE SVY_CAT_NAME = 'Protected Species Monitoring and Assessment'), 'Y');</v>
      </c>
    </row>
    <row r="54" spans="1:4" x14ac:dyDescent="0.25">
      <c r="A54" s="9" t="s">
        <v>1873</v>
      </c>
      <c r="B54" t="s">
        <v>1032</v>
      </c>
      <c r="C54" t="s">
        <v>1720</v>
      </c>
      <c r="D54" t="str">
        <f t="shared" si="6"/>
        <v>INSERT INTO CCD_CRUISE_SVY_CATS (CRUISE_ID, SVY_CAT_ID, PRIMARY_YN) VALUES ((SELECT CRUISE_ID FROM CCD_CRUISES WHERE CRUISE_NAME = 'SE-20-05'), (SELECT SVY_CAT_ID FROM CCD_SVY_CATS WHERE SVY_CAT_NAME = 'Science, Services and Stewardship'), 'Y');</v>
      </c>
    </row>
    <row r="55" spans="1:4" x14ac:dyDescent="0.25">
      <c r="A55" s="9" t="s">
        <v>1876</v>
      </c>
      <c r="B55" t="s">
        <v>1032</v>
      </c>
      <c r="C55" t="s">
        <v>1720</v>
      </c>
      <c r="D55" t="str">
        <f t="shared" ref="D55:D57" si="7">CONCATENATE("INSERT INTO CCD_CRUISE_SVY_CATS (CRUISE_ID, SVY_CAT_ID, PRIMARY_YN) VALUES ((SELECT CRUISE_ID FROM CCD_CRUISES WHERE CRUISE_NAME = '", SUBSTITUTE(A55, "'", "''"), "'), (SELECT SVY_CAT_ID FROM CCD_SVY_CATS WHERE SVY_CAT_NAME = '", SUBSTITUTE(B55, "'", "''"), "'), '", C55, "');")</f>
        <v>INSERT INTO CCD_CRUISE_SVY_CATS (CRUISE_ID, SVY_CAT_ID, PRIMARY_YN) VALUES ((SELECT CRUISE_ID FROM CCD_CRUISES WHERE CRUISE_NAME = 'HI-20-08'), (SELECT SVY_CAT_ID FROM CCD_SVY_CATS WHERE SVY_CAT_NAME = 'Science, Services and Stewardship'), 'Y');</v>
      </c>
    </row>
    <row r="56" spans="1:4" x14ac:dyDescent="0.25">
      <c r="A56" s="9" t="s">
        <v>1935</v>
      </c>
      <c r="B56" t="s">
        <v>1030</v>
      </c>
      <c r="C56" t="s">
        <v>1720</v>
      </c>
      <c r="D56" t="str">
        <f t="shared" si="7"/>
        <v>INSERT INTO CCD_CRUISE_SVY_CATS (CRUISE_ID, SVY_CAT_ID, PRIMARY_YN) VALUES ((SELECT CRUISE_ID FROM CCD_CRUISES WHERE CRUISE_NAME = 'HI-20-09'), (SELECT SVY_CAT_ID FROM CCD_SVY_CATS WHERE SVY_CAT_NAME = 'Protected Species Monitoring and Assessment'), 'Y');</v>
      </c>
    </row>
    <row r="57" spans="1:4" x14ac:dyDescent="0.25">
      <c r="A57" s="9" t="s">
        <v>1936</v>
      </c>
      <c r="B57" t="s">
        <v>1032</v>
      </c>
      <c r="C57" t="s">
        <v>1720</v>
      </c>
      <c r="D57" t="str">
        <f t="shared" si="7"/>
        <v>INSERT INTO CCD_CRUISE_SVY_CATS (CRUISE_ID, SVY_CAT_ID, PRIMARY_YN) VALUES ((SELECT CRUISE_ID FROM CCD_CRUISES WHERE CRUISE_NAME = 'HI-20-10'), (SELECT SVY_CAT_ID FROM CCD_SVY_CATS WHERE SVY_CAT_NAME = 'Science, Services and Stewardship'), 'Y');</v>
      </c>
    </row>
    <row r="58" spans="1:4" x14ac:dyDescent="0.25">
      <c r="A58" s="9" t="s">
        <v>1937</v>
      </c>
      <c r="B58" t="s">
        <v>1024</v>
      </c>
      <c r="C58" t="s">
        <v>1720</v>
      </c>
      <c r="D58" t="str">
        <f t="shared" ref="D58:D61" si="8">CONCATENATE("INSERT INTO CCD_CRUISE_SVY_CATS (CRUISE_ID, SVY_CAT_ID, PRIMARY_YN) VALUES ((SELECT CRUISE_ID FROM CCD_CRUISES WHERE CRUISE_NAME = '", SUBSTITUTE(A58, "'", "''"), "'), (SELECT SVY_CAT_ID FROM CCD_SVY_CATS WHERE SVY_CAT_NAME = '", SUBSTITUTE(B58, "'", "''"), "'), '", C58, "');")</f>
        <v>INSERT INTO CCD_CRUISE_SVY_CATS (CRUISE_ID, SVY_CAT_ID, PRIMARY_YN) VALUES ((SELECT CRUISE_ID FROM CCD_CRUISES WHERE CRUISE_NAME = 'SE-21-06'), (SELECT SVY_CAT_ID FROM CCD_SVY_CATS WHERE SVY_CAT_NAME = 'Ecosystem Monitoring and Assessment'), 'Y');</v>
      </c>
    </row>
    <row r="59" spans="1:4" x14ac:dyDescent="0.25">
      <c r="A59" s="9" t="s">
        <v>1940</v>
      </c>
      <c r="B59" t="s">
        <v>1030</v>
      </c>
      <c r="C59" t="s">
        <v>1720</v>
      </c>
      <c r="D59" t="str">
        <f t="shared" si="8"/>
        <v>INSERT INTO CCD_CRUISE_SVY_CATS (CRUISE_ID, SVY_CAT_ID, PRIMARY_YN) VALUES ((SELECT CRUISE_ID FROM CCD_CRUISES WHERE CRUISE_NAME = 'SE-21-07'), (SELECT SVY_CAT_ID FROM CCD_SVY_CATS WHERE SVY_CAT_NAME = 'Protected Species Monitoring and Assessment'), 'Y');</v>
      </c>
    </row>
    <row r="60" spans="1:4" x14ac:dyDescent="0.25">
      <c r="A60" s="9" t="s">
        <v>1944</v>
      </c>
      <c r="B60" t="s">
        <v>1024</v>
      </c>
      <c r="C60" t="s">
        <v>1720</v>
      </c>
      <c r="D60" t="str">
        <f t="shared" si="8"/>
        <v>INSERT INTO CCD_CRUISE_SVY_CATS (CRUISE_ID, SVY_CAT_ID, PRIMARY_YN) VALUES ((SELECT CRUISE_ID FROM CCD_CRUISES WHERE CRUISE_NAME = 'SE-21-08'), (SELECT SVY_CAT_ID FROM CCD_SVY_CATS WHERE SVY_CAT_NAME = 'Ecosystem Monitoring and Assessment'), 'Y');</v>
      </c>
    </row>
    <row r="61" spans="1:4" x14ac:dyDescent="0.25">
      <c r="A61" s="9" t="s">
        <v>1946</v>
      </c>
      <c r="B61" t="s">
        <v>1030</v>
      </c>
      <c r="C61" t="s">
        <v>1720</v>
      </c>
      <c r="D61" t="str">
        <f t="shared" si="8"/>
        <v>INSERT INTO CCD_CRUISE_SVY_CATS (CRUISE_ID, SVY_CAT_ID, PRIMARY_YN) VALUES ((SELECT CRUISE_ID FROM CCD_CRUISES WHERE CRUISE_NAME = 'SE-21-09'), (SELECT SVY_CAT_ID FROM CCD_SVY_CATS WHERE SVY_CAT_NAME = 'Protected Species Monitoring and Assessment'), 'Y');</v>
      </c>
    </row>
    <row r="62" spans="1:4" x14ac:dyDescent="0.25">
      <c r="A62" s="9" t="s">
        <v>1962</v>
      </c>
      <c r="B62" t="s">
        <v>1024</v>
      </c>
      <c r="C62" t="s">
        <v>1720</v>
      </c>
      <c r="D62" t="str">
        <f t="shared" ref="D62:D63" si="9">CONCATENATE("INSERT INTO CCD_CRUISE_SVY_CATS (CRUISE_ID, SVY_CAT_ID, PRIMARY_YN) VALUES ((SELECT CRUISE_ID FROM CCD_CRUISES WHERE CRUISE_NAME = '", SUBSTITUTE(A62, "'", "''"), "'), (SELECT SVY_CAT_ID FROM CCD_SVY_CATS WHERE SVY_CAT_NAME = '", SUBSTITUTE(B62, "'", "''"), "'), '", C62, "');")</f>
        <v>INSERT INTO CCD_CRUISE_SVY_CATS (CRUISE_ID, SVY_CAT_ID, PRIMARY_YN) VALUES ((SELECT CRUISE_ID FROM CCD_CRUISES WHERE CRUISE_NAME = 'HI-19-01'), (SELECT SVY_CAT_ID FROM CCD_SVY_CATS WHERE SVY_CAT_NAME = 'Ecosystem Monitoring and Assessment'), 'Y');</v>
      </c>
    </row>
    <row r="63" spans="1:4" x14ac:dyDescent="0.25">
      <c r="A63" s="9" t="s">
        <v>1976</v>
      </c>
      <c r="B63" t="s">
        <v>1024</v>
      </c>
      <c r="C63" t="s">
        <v>1720</v>
      </c>
      <c r="D63" t="str">
        <f t="shared" si="9"/>
        <v>INSERT INTO CCD_CRUISE_SVY_CATS (CRUISE_ID, SVY_CAT_ID, PRIMARY_YN) VALUES ((SELECT CRUISE_ID FROM CCD_CRUISES WHERE CRUISE_NAME = 'HI-19-02'), (SELECT SVY_CAT_ID FROM CCD_SVY_CATS WHERE SVY_CAT_NAME = 'Ecosystem Monitoring and Assessment'), 'Y');</v>
      </c>
    </row>
    <row r="64" spans="1:4" x14ac:dyDescent="0.25">
      <c r="A64" s="9" t="s">
        <v>1990</v>
      </c>
      <c r="B64" t="s">
        <v>1028</v>
      </c>
      <c r="C64" t="s">
        <v>1720</v>
      </c>
      <c r="D64" t="str">
        <f t="shared" ref="D64:D68" si="10">CONCATENATE("INSERT INTO CCD_CRUISE_SVY_CATS (CRUISE_ID, SVY_CAT_ID, PRIMARY_YN) VALUES ((SELECT CRUISE_ID FROM CCD_CRUISES WHERE CRUISE_NAME = '", SUBSTITUTE(A64, "'", "''"), "'), (SELECT SVY_CAT_ID FROM CCD_SVY_CATS WHERE SVY_CAT_NAME = '", SUBSTITUTE(B64, "'", "''"), "'), '", C64, "');")</f>
        <v>INSERT INTO CCD_CRUISE_SVY_CATS (CRUISE_ID, SVY_CAT_ID, PRIMARY_YN) VALUES ((SELECT CRUISE_ID FROM CCD_CRUISES WHERE CRUISE_NAME = 'SE-19-04'), (SELECT SVY_CAT_ID FROM CCD_SVY_CATS WHERE SVY_CAT_NAME = 'Habitat Monitoring and Assessment'), 'Y');</v>
      </c>
    </row>
    <row r="65" spans="1:4" x14ac:dyDescent="0.25">
      <c r="A65" s="9" t="s">
        <v>1991</v>
      </c>
      <c r="B65" t="s">
        <v>1032</v>
      </c>
      <c r="C65" t="s">
        <v>1720</v>
      </c>
      <c r="D65" t="str">
        <f t="shared" si="10"/>
        <v>INSERT INTO CCD_CRUISE_SVY_CATS (CRUISE_ID, SVY_CAT_ID, PRIMARY_YN) VALUES ((SELECT CRUISE_ID FROM CCD_CRUISES WHERE CRUISE_NAME = 'SE-19-05'), (SELECT SVY_CAT_ID FROM CCD_SVY_CATS WHERE SVY_CAT_NAME = 'Science, Services and Stewardship'), 'Y');</v>
      </c>
    </row>
    <row r="66" spans="1:4" x14ac:dyDescent="0.25">
      <c r="A66" s="9" t="s">
        <v>2004</v>
      </c>
      <c r="B66" t="s">
        <v>1028</v>
      </c>
      <c r="C66" t="s">
        <v>1720</v>
      </c>
      <c r="D66" t="str">
        <f t="shared" si="10"/>
        <v>INSERT INTO CCD_CRUISE_SVY_CATS (CRUISE_ID, SVY_CAT_ID, PRIMARY_YN) VALUES ((SELECT CRUISE_ID FROM CCD_CRUISES WHERE CRUISE_NAME = 'SE-22-01'), (SELECT SVY_CAT_ID FROM CCD_SVY_CATS WHERE SVY_CAT_NAME = 'Habitat Monitoring and Assessment'), 'Y');</v>
      </c>
    </row>
    <row r="67" spans="1:4" x14ac:dyDescent="0.25">
      <c r="A67" s="9" t="s">
        <v>1995</v>
      </c>
      <c r="B67" t="s">
        <v>1030</v>
      </c>
      <c r="C67" t="s">
        <v>1720</v>
      </c>
      <c r="D67" t="str">
        <f t="shared" si="10"/>
        <v>INSERT INTO CCD_CRUISE_SVY_CATS (CRUISE_ID, SVY_CAT_ID, PRIMARY_YN) VALUES ((SELECT CRUISE_ID FROM CCD_CRUISES WHERE CRUISE_NAME = 'SE-22-02'), (SELECT SVY_CAT_ID FROM CCD_SVY_CATS WHERE SVY_CAT_NAME = 'Protected Species Monitoring and Assessment'), 'Y');</v>
      </c>
    </row>
    <row r="68" spans="1:4" x14ac:dyDescent="0.25">
      <c r="A68" s="9" t="s">
        <v>2008</v>
      </c>
      <c r="B68" t="s">
        <v>1028</v>
      </c>
      <c r="C68" t="s">
        <v>1720</v>
      </c>
      <c r="D68" t="str">
        <f t="shared" si="10"/>
        <v>INSERT INTO CCD_CRUISE_SVY_CATS (CRUISE_ID, SVY_CAT_ID, PRIMARY_YN) VALUES ((SELECT CRUISE_ID FROM CCD_CRUISES WHERE CRUISE_NAME = 'SE-19-06'), (SELECT SVY_CAT_ID FROM CCD_SVY_CATS WHERE SVY_CAT_NAME = 'Habitat Monitoring and Assessment'), 'Y');</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32" sqref="C32:C36"/>
    </sheetView>
  </sheetViews>
  <sheetFormatPr defaultRowHeight="15" x14ac:dyDescent="0.25"/>
  <cols>
    <col min="2" max="2" width="19" bestFit="1" customWidth="1"/>
  </cols>
  <sheetData>
    <row r="1" spans="1:3" x14ac:dyDescent="0.25">
      <c r="A1" t="s">
        <v>1717</v>
      </c>
      <c r="B1" t="s">
        <v>1722</v>
      </c>
      <c r="C1" t="s">
        <v>1705</v>
      </c>
    </row>
    <row r="2" spans="1:3" x14ac:dyDescent="0.25">
      <c r="A2" t="s">
        <v>3</v>
      </c>
      <c r="B2" t="s">
        <v>456</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457</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458</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463</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464</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479</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457</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458</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461</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472</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448</v>
      </c>
      <c r="C12" t="str">
        <f t="shared" si="0"/>
        <v>INSERT INTO CCD_CRUISE_SPP_ESA (CRUISE_ID, TGT_SPP_ESA_ID) VALUES ((SELECT CRUISE_ID FROM CCD_CRUISES WHERE CRUISE_NAME = 'HI0701'), (SELECT TGT_SPP_ESA_ID FROM CCD_TGT_SPP_ESA WHERE TGT_SPP_ESA_NAME = 'Fin Whale'));</v>
      </c>
    </row>
    <row r="19" spans="1:3" x14ac:dyDescent="0.25">
      <c r="A19" s="1" t="s">
        <v>1861</v>
      </c>
    </row>
    <row r="20" spans="1:3" x14ac:dyDescent="0.25">
      <c r="A20" s="2" t="s">
        <v>139</v>
      </c>
      <c r="B20" t="s">
        <v>456</v>
      </c>
      <c r="C20" t="str">
        <f>CONCATENATE("INSERT INTO CCD_CRUISE_SPP_ESA (CRUISE_ID, TGT_SPP_ESA_ID) VALUES ((SELECT CRUISE_ID FROM CCD_CRUISES WHERE CRUISE_NAME = '", SUBSTITUTE(A20, "'", "''"), "'), (SELECT TGT_SPP_ESA_ID FROM CCD_TGT_SPP_ESA WHERE TGT_SPP_ESA_NAME = '", SUBSTITUTE(B20, "'", "''"), "'));")</f>
        <v>INSERT INTO CCD_CRUISE_SPP_ESA (CRUISE_ID, TGT_SPP_ESA_ID) VALUES ((SELECT CRUISE_ID FROM CCD_CRUISES WHERE CRUISE_NAME = 'SE-17-07'), (SELECT TGT_SPP_ESA_ID FROM CCD_TGT_SPP_ESA WHERE TGT_SPP_ESA_NAME = 'Hawaiian Monk Seal'));</v>
      </c>
    </row>
    <row r="21" spans="1:3" x14ac:dyDescent="0.25">
      <c r="A21" s="2" t="s">
        <v>139</v>
      </c>
      <c r="B21" t="s">
        <v>457</v>
      </c>
      <c r="C21" t="str">
        <f t="shared" ref="C21:C36" si="1">CONCATENATE("INSERT INTO CCD_CRUISE_SPP_ESA (CRUISE_ID, TGT_SPP_ESA_ID) VALUES ((SELECT CRUISE_ID FROM CCD_CRUISES WHERE CRUISE_NAME = '", SUBSTITUTE(A21, "'", "''"), "'), (SELECT TGT_SPP_ESA_ID FROM CCD_TGT_SPP_ESA WHERE TGT_SPP_ESA_NAME = '", SUBSTITUTE(B21, "'", "''"), "'));")</f>
        <v>INSERT INTO CCD_CRUISE_SPP_ESA (CRUISE_ID, TGT_SPP_ESA_ID) VALUES ((SELECT CRUISE_ID FROM CCD_CRUISES WHERE CRUISE_NAME = 'SE-17-07'), (SELECT TGT_SPP_ESA_ID FROM CCD_TGT_SPP_ESA WHERE TGT_SPP_ESA_NAME = 'hawksbill turtle'));</v>
      </c>
    </row>
    <row r="22" spans="1:3" x14ac:dyDescent="0.25">
      <c r="A22" s="2" t="s">
        <v>139</v>
      </c>
      <c r="B22" t="s">
        <v>458</v>
      </c>
      <c r="C22" t="str">
        <f t="shared" si="1"/>
        <v>INSERT INTO CCD_CRUISE_SPP_ESA (CRUISE_ID, TGT_SPP_ESA_ID) VALUES ((SELECT CRUISE_ID FROM CCD_CRUISES WHERE CRUISE_NAME = 'SE-17-07'), (SELECT TGT_SPP_ESA_ID FROM CCD_TGT_SPP_ESA WHERE TGT_SPP_ESA_NAME = 'Humpback Whale'));</v>
      </c>
    </row>
    <row r="23" spans="1:3" x14ac:dyDescent="0.25">
      <c r="A23" s="2" t="s">
        <v>139</v>
      </c>
      <c r="B23" t="s">
        <v>463</v>
      </c>
      <c r="C23" t="str">
        <f t="shared" si="1"/>
        <v>INSERT INTO CCD_CRUISE_SPP_ESA (CRUISE_ID, TGT_SPP_ESA_ID) VALUES ((SELECT CRUISE_ID FROM CCD_CRUISES WHERE CRUISE_NAME = 'SE-17-07'), (SELECT TGT_SPP_ESA_ID FROM CCD_TGT_SPP_ESA WHERE TGT_SPP_ESA_NAME = 'leatherback turtle'));</v>
      </c>
    </row>
    <row r="24" spans="1:3" x14ac:dyDescent="0.25">
      <c r="A24" s="2" t="s">
        <v>139</v>
      </c>
      <c r="B24" t="s">
        <v>464</v>
      </c>
      <c r="C24" t="str">
        <f t="shared" si="1"/>
        <v>INSERT INTO CCD_CRUISE_SPP_ESA (CRUISE_ID, TGT_SPP_ESA_ID) VALUES ((SELECT CRUISE_ID FROM CCD_CRUISES WHERE CRUISE_NAME = 'SE-17-07'), (SELECT TGT_SPP_ESA_ID FROM CCD_TGT_SPP_ESA WHERE TGT_SPP_ESA_NAME = 'loggerhead turtle'));</v>
      </c>
    </row>
    <row r="25" spans="1:3" x14ac:dyDescent="0.25">
      <c r="A25" s="2" t="s">
        <v>139</v>
      </c>
      <c r="B25" t="s">
        <v>479</v>
      </c>
      <c r="C25" t="str">
        <f t="shared" si="1"/>
        <v>INSERT INTO CCD_CRUISE_SPP_ESA (CRUISE_ID, TGT_SPP_ESA_ID) VALUES ((SELECT CRUISE_ID FROM CCD_CRUISES WHERE CRUISE_NAME = 'SE-17-07'), (SELECT TGT_SPP_ESA_ID FROM CCD_TGT_SPP_ESA WHERE TGT_SPP_ESA_NAME = 'staghorn coral'));</v>
      </c>
    </row>
    <row r="26" spans="1:3" x14ac:dyDescent="0.25">
      <c r="A26" s="2" t="s">
        <v>139</v>
      </c>
      <c r="B26" t="s">
        <v>461</v>
      </c>
      <c r="C26" t="str">
        <f t="shared" si="1"/>
        <v>INSERT INTO CCD_CRUISE_SPP_ESA (CRUISE_ID, TGT_SPP_ESA_ID) VALUES ((SELECT CRUISE_ID FROM CCD_CRUISES WHERE CRUISE_NAME = 'SE-17-07'), (SELECT TGT_SPP_ESA_ID FROM CCD_TGT_SPP_ESA WHERE TGT_SPP_ESA_NAME = 'Kemp''s ridley turtle'));</v>
      </c>
    </row>
    <row r="27" spans="1:3" x14ac:dyDescent="0.25">
      <c r="A27" s="2" t="s">
        <v>139</v>
      </c>
      <c r="B27" t="s">
        <v>472</v>
      </c>
      <c r="C27" t="str">
        <f t="shared" si="1"/>
        <v>INSERT INTO CCD_CRUISE_SPP_ESA (CRUISE_ID, TGT_SPP_ESA_ID) VALUES ((SELECT CRUISE_ID FROM CCD_CRUISES WHERE CRUISE_NAME = 'SE-17-07'), (SELECT TGT_SPP_ESA_ID FROM CCD_TGT_SPP_ESA WHERE TGT_SPP_ESA_NAME = 'Sei Whale'));</v>
      </c>
    </row>
    <row r="28" spans="1:3" x14ac:dyDescent="0.25">
      <c r="A28" s="2" t="s">
        <v>139</v>
      </c>
      <c r="B28" t="s">
        <v>448</v>
      </c>
      <c r="C28" t="str">
        <f t="shared" si="1"/>
        <v>INSERT INTO CCD_CRUISE_SPP_ESA (CRUISE_ID, TGT_SPP_ESA_ID) VALUES ((SELECT CRUISE_ID FROM CCD_CRUISES WHERE CRUISE_NAME = 'SE-17-07'), (SELECT TGT_SPP_ESA_ID FROM CCD_TGT_SPP_ESA WHERE TGT_SPP_ESA_NAME = 'Fin Whale'));</v>
      </c>
    </row>
    <row r="29" spans="1:3" x14ac:dyDescent="0.25">
      <c r="A29" s="2" t="s">
        <v>104</v>
      </c>
      <c r="B29" t="s">
        <v>456</v>
      </c>
      <c r="C29" t="str">
        <f t="shared" si="1"/>
        <v>INSERT INTO CCD_CRUISE_SPP_ESA (CRUISE_ID, TGT_SPP_ESA_ID) VALUES ((SELECT CRUISE_ID FROM CCD_CRUISES WHERE CRUISE_NAME = 'TC9909'), (SELECT TGT_SPP_ESA_ID FROM CCD_TGT_SPP_ESA WHERE TGT_SPP_ESA_NAME = 'Hawaiian Monk Seal'));</v>
      </c>
    </row>
    <row r="30" spans="1:3" x14ac:dyDescent="0.25">
      <c r="A30" s="2" t="s">
        <v>104</v>
      </c>
      <c r="B30" t="s">
        <v>457</v>
      </c>
      <c r="C30" t="str">
        <f t="shared" si="1"/>
        <v>INSERT INTO CCD_CRUISE_SPP_ESA (CRUISE_ID, TGT_SPP_ESA_ID) VALUES ((SELECT CRUISE_ID FROM CCD_CRUISES WHERE CRUISE_NAME = 'TC9909'), (SELECT TGT_SPP_ESA_ID FROM CCD_TGT_SPP_ESA WHERE TGT_SPP_ESA_NAME = 'hawksbill turtle'));</v>
      </c>
    </row>
    <row r="31" spans="1:3" x14ac:dyDescent="0.25">
      <c r="A31" s="2" t="s">
        <v>104</v>
      </c>
      <c r="B31" t="s">
        <v>458</v>
      </c>
      <c r="C31" t="str">
        <f t="shared" si="1"/>
        <v>INSERT INTO CCD_CRUISE_SPP_ESA (CRUISE_ID, TGT_SPP_ESA_ID) VALUES ((SELECT CRUISE_ID FROM CCD_CRUISES WHERE CRUISE_NAME = 'TC9909'), (SELECT TGT_SPP_ESA_ID FROM CCD_TGT_SPP_ESA WHERE TGT_SPP_ESA_NAME = 'Humpback Whale'));</v>
      </c>
    </row>
    <row r="32" spans="1:3" x14ac:dyDescent="0.25">
      <c r="A32" t="s">
        <v>333</v>
      </c>
      <c r="B32" t="s">
        <v>458</v>
      </c>
      <c r="C32" t="str">
        <f t="shared" si="1"/>
        <v>INSERT INTO CCD_CRUISE_SPP_ESA (CRUISE_ID, TGT_SPP_ESA_ID) VALUES ((SELECT CRUISE_ID FROM CCD_CRUISES WHERE CRUISE_NAME = 'RL-17-05'), (SELECT TGT_SPP_ESA_ID FROM CCD_TGT_SPP_ESA WHERE TGT_SPP_ESA_NAME = 'Humpback Whale'));</v>
      </c>
    </row>
    <row r="33" spans="1:3" x14ac:dyDescent="0.25">
      <c r="A33" t="s">
        <v>333</v>
      </c>
      <c r="B33" t="s">
        <v>463</v>
      </c>
      <c r="C33" t="str">
        <f t="shared" si="1"/>
        <v>INSERT INTO CCD_CRUISE_SPP_ESA (CRUISE_ID, TGT_SPP_ESA_ID) VALUES ((SELECT CRUISE_ID FROM CCD_CRUISES WHERE CRUISE_NAME = 'RL-17-05'), (SELECT TGT_SPP_ESA_ID FROM CCD_TGT_SPP_ESA WHERE TGT_SPP_ESA_NAME = 'leatherback turtle'));</v>
      </c>
    </row>
    <row r="34" spans="1:3" x14ac:dyDescent="0.25">
      <c r="A34" t="s">
        <v>333</v>
      </c>
      <c r="B34" t="s">
        <v>464</v>
      </c>
      <c r="C34" t="str">
        <f t="shared" si="1"/>
        <v>INSERT INTO CCD_CRUISE_SPP_ESA (CRUISE_ID, TGT_SPP_ESA_ID) VALUES ((SELECT CRUISE_ID FROM CCD_CRUISES WHERE CRUISE_NAME = 'RL-17-05'), (SELECT TGT_SPP_ESA_ID FROM CCD_TGT_SPP_ESA WHERE TGT_SPP_ESA_NAME = 'loggerhead turtle'));</v>
      </c>
    </row>
    <row r="35" spans="1:3" x14ac:dyDescent="0.25">
      <c r="A35" t="s">
        <v>333</v>
      </c>
      <c r="B35" t="s">
        <v>479</v>
      </c>
      <c r="C35" t="str">
        <f t="shared" si="1"/>
        <v>INSERT INTO CCD_CRUISE_SPP_ESA (CRUISE_ID, TGT_SPP_ESA_ID) VALUES ((SELECT CRUISE_ID FROM CCD_CRUISES WHERE CRUISE_NAME = 'RL-17-05'), (SELECT TGT_SPP_ESA_ID FROM CCD_TGT_SPP_ESA WHERE TGT_SPP_ESA_NAME = 'staghorn coral'));</v>
      </c>
    </row>
    <row r="36" spans="1:3" x14ac:dyDescent="0.25">
      <c r="A36" t="s">
        <v>333</v>
      </c>
      <c r="B36" t="s">
        <v>461</v>
      </c>
      <c r="C36" t="str">
        <f t="shared" si="1"/>
        <v>INSERT INTO CCD_CRUISE_SPP_ESA (CRUISE_ID, TGT_SPP_ESA_ID) VALUES ((SELECT CRUISE_ID FROM CCD_CRUISES WHERE CRUISE_NAME = 'RL-17-05'), (SELECT TGT_SPP_ESA_ID FROM CCD_TGT_SPP_ESA WHERE TGT_SPP_ESA_NAME = 'Kemp''s ridley turtle'));</v>
      </c>
    </row>
  </sheetData>
  <pageMargins left="0.7" right="0.7" top="0.75" bottom="0.75" header="0.3" footer="0.3"/>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5" sqref="A35"/>
    </sheetView>
  </sheetViews>
  <sheetFormatPr defaultRowHeight="15" x14ac:dyDescent="0.25"/>
  <cols>
    <col min="2" max="2" width="52.5703125" bestFit="1" customWidth="1"/>
  </cols>
  <sheetData>
    <row r="1" spans="1:3" x14ac:dyDescent="0.25">
      <c r="A1" t="s">
        <v>1717</v>
      </c>
      <c r="B1" t="s">
        <v>1722</v>
      </c>
      <c r="C1" t="s">
        <v>1705</v>
      </c>
    </row>
    <row r="2" spans="1:3" x14ac:dyDescent="0.25">
      <c r="A2" t="s">
        <v>3</v>
      </c>
      <c r="B2" t="s">
        <v>696</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718</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500</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502</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536</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539</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565</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593</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598</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665</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618</v>
      </c>
      <c r="C12" t="str">
        <f t="shared" si="0"/>
        <v>INSERT INTO CCD_CRUISE_SPP_FSSI (CRUISE_ID, TGT_SPP_FSSI_ID) VALUES ((SELECT CRUISE_ID FROM CCD_CRUISES WHERE CRUISE_NAME = 'HI0701'), (SELECT TGT_SPP_FSSI_ID FROM CCD_TGT_SPP_FSSI WHERE TGT_SPP_FSSI_NAME = 'Opah - Pacific'));</v>
      </c>
    </row>
    <row r="23" spans="1:3" x14ac:dyDescent="0.25">
      <c r="A23" s="1" t="s">
        <v>1861</v>
      </c>
    </row>
    <row r="24" spans="1:3" x14ac:dyDescent="0.25">
      <c r="A24" s="2" t="s">
        <v>139</v>
      </c>
      <c r="B24" t="s">
        <v>539</v>
      </c>
      <c r="C24" t="str">
        <f t="shared" ref="C24:C39" si="1">CONCATENATE("INSERT INTO CCD_CRUISE_SPP_FSSI (CRUISE_ID, TGT_SPP_FSSI_ID) VALUES ((SELECT CRUISE_ID FROM CCD_CRUISES WHERE CRUISE_NAME = '", SUBSTITUTE(A24, "'", "''"), "'), (SELECT TGT_SPP_FSSI_ID FROM CCD_TGT_SPP_FSSI WHERE TGT_SPP_FSSI_NAME = '", SUBSTITUTE(B24, "'", "''"), "'));")</f>
        <v>INSERT INTO CCD_CRUISE_SPP_FSSI (CRUISE_ID, TGT_SPP_FSSI_ID) VALUES ((SELECT CRUISE_ID FROM CCD_CRUISES WHERE CRUISE_NAME = 'SE-17-07'), (SELECT TGT_SPP_FSSI_ID FROM CCD_TGT_SPP_FSSI WHERE TGT_SPP_FSSI_NAME = 'Blue shark - Pacific'));</v>
      </c>
    </row>
    <row r="25" spans="1:3" x14ac:dyDescent="0.25">
      <c r="A25" s="2" t="s">
        <v>139</v>
      </c>
      <c r="B25" t="s">
        <v>565</v>
      </c>
      <c r="C25" t="str">
        <f t="shared" si="1"/>
        <v>INSERT INTO CCD_CRUISE_SPP_FSSI (CRUISE_ID, TGT_SPP_FSSI_ID) VALUES ((SELECT CRUISE_ID FROM CCD_CRUISES WHERE CRUISE_NAME = 'SE-17-07'), (SELECT TGT_SPP_FSSI_ID FROM CCD_TGT_SPP_FSSI WHERE TGT_SPP_FSSI_NAME = 'Dolphinfish - Pacific'));</v>
      </c>
    </row>
    <row r="26" spans="1:3" x14ac:dyDescent="0.25">
      <c r="A26" s="2" t="s">
        <v>139</v>
      </c>
      <c r="B26" t="s">
        <v>593</v>
      </c>
      <c r="C26" t="str">
        <f t="shared" si="1"/>
        <v>INSERT INTO CCD_CRUISE_SPP_FSSI (CRUISE_ID, TGT_SPP_FSSI_ID) VALUES ((SELECT CRUISE_ID FROM CCD_CRUISES WHERE CRUISE_NAME = 'SE-17-07'), (SELECT TGT_SPP_FSSI_ID FROM CCD_TGT_SPP_FSSI WHERE TGT_SPP_FSSI_NAME = 'Hawaiian Archipelago Bottomfish Multi-species Complex'));</v>
      </c>
    </row>
    <row r="27" spans="1:3" x14ac:dyDescent="0.25">
      <c r="A27" s="2" t="s">
        <v>139</v>
      </c>
      <c r="B27" t="s">
        <v>598</v>
      </c>
      <c r="C27" t="str">
        <f t="shared" si="1"/>
        <v>INSERT INTO CCD_CRUISE_SPP_FSSI (CRUISE_ID, TGT_SPP_FSSI_ID) VALUES ((SELECT CRUISE_ID FROM CCD_CRUISES WHERE CRUISE_NAME = 'SE-17-07'), (SELECT TGT_SPP_FSSI_ID FROM CCD_TGT_SPP_FSSI WHERE TGT_SPP_FSSI_NAME = 'Kawakawa - Tropical Pacific'));</v>
      </c>
    </row>
    <row r="28" spans="1:3" x14ac:dyDescent="0.25">
      <c r="A28" s="2" t="s">
        <v>139</v>
      </c>
      <c r="B28" t="s">
        <v>665</v>
      </c>
      <c r="C28" t="str">
        <f t="shared" si="1"/>
        <v>INSERT INTO CCD_CRUISE_SPP_FSSI (CRUISE_ID, TGT_SPP_FSSI_ID) VALUES ((SELECT CRUISE_ID FROM CCD_CRUISES WHERE CRUISE_NAME = 'SE-17-07'), (SELECT TGT_SPP_FSSI_ID FROM CCD_TGT_SPP_FSSI WHERE TGT_SPP_FSSI_NAME = 'Shortbill spearfish - Pacific'));</v>
      </c>
    </row>
    <row r="29" spans="1:3" x14ac:dyDescent="0.25">
      <c r="A29" s="2" t="s">
        <v>139</v>
      </c>
      <c r="B29" t="s">
        <v>618</v>
      </c>
      <c r="C29" t="str">
        <f t="shared" si="1"/>
        <v>INSERT INTO CCD_CRUISE_SPP_FSSI (CRUISE_ID, TGT_SPP_FSSI_ID) VALUES ((SELECT CRUISE_ID FROM CCD_CRUISES WHERE CRUISE_NAME = 'SE-17-07'), (SELECT TGT_SPP_FSSI_ID FROM CCD_TGT_SPP_FSSI WHERE TGT_SPP_FSSI_NAME = 'Opah - Pacific'));</v>
      </c>
    </row>
    <row r="30" spans="1:3" x14ac:dyDescent="0.25">
      <c r="A30" s="2" t="s">
        <v>104</v>
      </c>
      <c r="B30" t="s">
        <v>696</v>
      </c>
      <c r="C30" t="str">
        <f t="shared" si="1"/>
        <v>INSERT INTO CCD_CRUISE_SPP_FSSI (CRUISE_ID, TGT_SPP_FSSI_ID) VALUES ((SELECT CRUISE_ID FROM CCD_CRUISES WHERE CRUISE_NAME = 'TC9909'), (SELECT TGT_SPP_FSSI_ID FROM CCD_TGT_SPP_FSSI WHERE TGT_SPP_FSSI_NAME = 'Wahoo - Pacific'));</v>
      </c>
    </row>
    <row r="31" spans="1:3" x14ac:dyDescent="0.25">
      <c r="A31" s="2" t="s">
        <v>104</v>
      </c>
      <c r="B31" t="s">
        <v>718</v>
      </c>
      <c r="C31" t="str">
        <f t="shared" si="1"/>
        <v>INSERT INTO CCD_CRUISE_SPP_FSSI (CRUISE_ID, TGT_SPP_FSSI_ID) VALUES ((SELECT CRUISE_ID FROM CCD_CRUISES WHERE CRUISE_NAME = 'TC9909'), (SELECT TGT_SPP_FSSI_ID FROM CCD_TGT_SPP_FSSI WHERE TGT_SPP_FSSI_NAME = 'Yellowfin tuna - Central Western Pacific'));</v>
      </c>
    </row>
    <row r="32" spans="1:3" x14ac:dyDescent="0.25">
      <c r="A32" s="2" t="s">
        <v>104</v>
      </c>
      <c r="B32" t="s">
        <v>500</v>
      </c>
      <c r="C32" t="str">
        <f t="shared" si="1"/>
        <v>INSERT INTO CCD_CRUISE_SPP_FSSI (CRUISE_ID, TGT_SPP_FSSI_ID) VALUES ((SELECT CRUISE_ID FROM CCD_CRUISES WHERE CRUISE_NAME = 'TC9909'), (SELECT TGT_SPP_FSSI_ID FROM CCD_TGT_SPP_FSSI WHERE TGT_SPP_FSSI_NAME = 'Albacore - South Pacific'));</v>
      </c>
    </row>
    <row r="33" spans="1:3" x14ac:dyDescent="0.25">
      <c r="A33" s="2" t="s">
        <v>104</v>
      </c>
      <c r="B33" t="s">
        <v>502</v>
      </c>
      <c r="C33" t="str">
        <f t="shared" si="1"/>
        <v>INSERT INTO CCD_CRUISE_SPP_FSSI (CRUISE_ID, TGT_SPP_FSSI_ID) VALUES ((SELECT CRUISE_ID FROM CCD_CRUISES WHERE CRUISE_NAME = 'TC9909'), (SELECT TGT_SPP_FSSI_ID FROM CCD_TGT_SPP_FSSI WHERE TGT_SPP_FSSI_NAME = 'American Samoa Bottomfish Multi-species Complex'));</v>
      </c>
    </row>
    <row r="34" spans="1:3" x14ac:dyDescent="0.25">
      <c r="A34" s="2" t="s">
        <v>104</v>
      </c>
      <c r="B34" t="s">
        <v>536</v>
      </c>
      <c r="C34" t="str">
        <f t="shared" si="1"/>
        <v>INSERT INTO CCD_CRUISE_SPP_FSSI (CRUISE_ID, TGT_SPP_FSSI_ID) VALUES ((SELECT CRUISE_ID FROM CCD_CRUISES WHERE CRUISE_NAME = 'TC9909'), (SELECT TGT_SPP_FSSI_ID FROM CCD_TGT_SPP_FSSI WHERE TGT_SPP_FSSI_NAME = 'Blue marlin - Pacific'));</v>
      </c>
    </row>
    <row r="35" spans="1:3" x14ac:dyDescent="0.25">
      <c r="A35" s="2" t="s">
        <v>333</v>
      </c>
      <c r="B35" t="s">
        <v>565</v>
      </c>
      <c r="C35" t="str">
        <f t="shared" si="1"/>
        <v>INSERT INTO CCD_CRUISE_SPP_FSSI (CRUISE_ID, TGT_SPP_FSSI_ID) VALUES ((SELECT CRUISE_ID FROM CCD_CRUISES WHERE CRUISE_NAME = 'RL-17-05'), (SELECT TGT_SPP_FSSI_ID FROM CCD_TGT_SPP_FSSI WHERE TGT_SPP_FSSI_NAME = 'Dolphinfish - Pacific'));</v>
      </c>
    </row>
    <row r="36" spans="1:3" x14ac:dyDescent="0.25">
      <c r="A36" s="2" t="s">
        <v>333</v>
      </c>
      <c r="B36" t="s">
        <v>593</v>
      </c>
      <c r="C36" t="str">
        <f t="shared" si="1"/>
        <v>INSERT INTO CCD_CRUISE_SPP_FSSI (CRUISE_ID, TGT_SPP_FSSI_ID) VALUES ((SELECT CRUISE_ID FROM CCD_CRUISES WHERE CRUISE_NAME = 'RL-17-05'), (SELECT TGT_SPP_FSSI_ID FROM CCD_TGT_SPP_FSSI WHERE TGT_SPP_FSSI_NAME = 'Hawaiian Archipelago Bottomfish Multi-species Complex'));</v>
      </c>
    </row>
    <row r="37" spans="1:3" x14ac:dyDescent="0.25">
      <c r="A37" s="2" t="s">
        <v>333</v>
      </c>
      <c r="B37" t="s">
        <v>598</v>
      </c>
      <c r="C37" t="str">
        <f t="shared" si="1"/>
        <v>INSERT INTO CCD_CRUISE_SPP_FSSI (CRUISE_ID, TGT_SPP_FSSI_ID) VALUES ((SELECT CRUISE_ID FROM CCD_CRUISES WHERE CRUISE_NAME = 'RL-17-05'), (SELECT TGT_SPP_FSSI_ID FROM CCD_TGT_SPP_FSSI WHERE TGT_SPP_FSSI_NAME = 'Kawakawa - Tropical Pacific'));</v>
      </c>
    </row>
    <row r="38" spans="1:3" x14ac:dyDescent="0.25">
      <c r="A38" s="2" t="s">
        <v>333</v>
      </c>
      <c r="B38" t="s">
        <v>665</v>
      </c>
      <c r="C38" t="str">
        <f t="shared" si="1"/>
        <v>INSERT INTO CCD_CRUISE_SPP_FSSI (CRUISE_ID, TGT_SPP_FSSI_ID) VALUES ((SELECT CRUISE_ID FROM CCD_CRUISES WHERE CRUISE_NAME = 'RL-17-05'), (SELECT TGT_SPP_FSSI_ID FROM CCD_TGT_SPP_FSSI WHERE TGT_SPP_FSSI_NAME = 'Shortbill spearfish - Pacific'));</v>
      </c>
    </row>
    <row r="39" spans="1:3" x14ac:dyDescent="0.25">
      <c r="A39" s="2" t="s">
        <v>333</v>
      </c>
      <c r="B39" t="s">
        <v>618</v>
      </c>
      <c r="C39" t="str">
        <f t="shared" si="1"/>
        <v>INSERT INTO CCD_CRUISE_SPP_FSSI (CRUISE_ID, TGT_SPP_FSSI_ID) VALUES ((SELECT CRUISE_ID FROM CCD_CRUISES WHERE CRUISE_NAME = 'RL-17-05'), (SELECT TGT_SPP_FSSI_ID FROM CCD_TGT_SPP_FSSI WHERE TGT_SPP_FSSI_NAME = 'Opah - Pacific'));</v>
      </c>
    </row>
  </sheetData>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A37" sqref="A37"/>
    </sheetView>
  </sheetViews>
  <sheetFormatPr defaultRowHeight="15" x14ac:dyDescent="0.25"/>
  <cols>
    <col min="2" max="2" width="34.28515625" bestFit="1" customWidth="1"/>
  </cols>
  <sheetData>
    <row r="1" spans="1:3" x14ac:dyDescent="0.25">
      <c r="A1" t="s">
        <v>1717</v>
      </c>
      <c r="B1" t="s">
        <v>1722</v>
      </c>
      <c r="C1" t="s">
        <v>1705</v>
      </c>
    </row>
    <row r="2" spans="1:3" x14ac:dyDescent="0.25">
      <c r="A2" t="s">
        <v>3</v>
      </c>
      <c r="B2" t="s">
        <v>943</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933</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924</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950</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962</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956</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967</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972</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976</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982</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838</v>
      </c>
      <c r="C12" t="str">
        <f t="shared" si="0"/>
        <v>INSERT INTO CCD_CRUISE_SPP_MMPA (CRUISE_ID, TGT_SPP_MMPA_ID) VALUES ((SELECT CRUISE_ID FROM CCD_CRUISES WHERE CRUISE_NAME = 'HI0701'), (SELECT TGT_SPP_MMPA_ID FROM CCD_TGT_SPP_MMPA WHERE TGT_SPP_MMPA_NAME = 'Blainville''s Beaked Whale - Hawaii'));</v>
      </c>
    </row>
    <row r="23" spans="1:3" x14ac:dyDescent="0.25">
      <c r="A23" s="1" t="s">
        <v>1861</v>
      </c>
    </row>
    <row r="24" spans="1:3" x14ac:dyDescent="0.25">
      <c r="A24" s="2" t="s">
        <v>139</v>
      </c>
      <c r="B24" t="s">
        <v>943</v>
      </c>
      <c r="C24" t="str">
        <f t="shared" ref="C24:C40" si="1">CONCATENATE("INSERT INTO CCD_CRUISE_SPP_MMPA (CRUISE_ID, TGT_SPP_MMPA_ID) VALUES ((SELECT CRUISE_ID FROM CCD_CRUISES WHERE CRUISE_NAME = '", SUBSTITUTE(A24, "'", "''"), "'), (SELECT TGT_SPP_MMPA_ID FROM CCD_TGT_SPP_MMPA WHERE TGT_SPP_MMPA_NAME = '", SUBSTITUTE(B24, "'", "''"), "'));")</f>
        <v>INSERT INTO CCD_CRUISE_SPP_MMPA (CRUISE_ID, TGT_SPP_MMPA_ID) VALUES ((SELECT CRUISE_ID FROM CCD_CRUISES WHERE CRUISE_NAME = 'SE-17-07'), (SELECT TGT_SPP_MMPA_ID FROM CCD_TGT_SPP_MMPA WHERE TGT_SPP_MMPA_NAME = 'Pantropical Spotted Dolphin - Hawaii'));</v>
      </c>
    </row>
    <row r="25" spans="1:3" x14ac:dyDescent="0.25">
      <c r="A25" s="2" t="s">
        <v>139</v>
      </c>
      <c r="B25" t="s">
        <v>933</v>
      </c>
      <c r="C25" t="str">
        <f t="shared" si="1"/>
        <v>INSERT INTO CCD_CRUISE_SPP_MMPA (CRUISE_ID, TGT_SPP_MMPA_ID) VALUES ((SELECT CRUISE_ID FROM CCD_CRUISES WHERE CRUISE_NAME = 'SE-17-07'), (SELECT TGT_SPP_MMPA_ID FROM CCD_TGT_SPP_MMPA WHERE TGT_SPP_MMPA_NAME = 'Minke Whale - Hawaii'));</v>
      </c>
    </row>
    <row r="26" spans="1:3" x14ac:dyDescent="0.25">
      <c r="A26" s="2" t="s">
        <v>139</v>
      </c>
      <c r="B26" t="s">
        <v>924</v>
      </c>
      <c r="C26" t="str">
        <f t="shared" si="1"/>
        <v>INSERT INTO CCD_CRUISE_SPP_MMPA (CRUISE_ID, TGT_SPP_MMPA_ID) VALUES ((SELECT CRUISE_ID FROM CCD_CRUISES WHERE CRUISE_NAME = 'SE-17-07'), (SELECT TGT_SPP_MMPA_ID FROM CCD_TGT_SPP_MMPA WHERE TGT_SPP_MMPA_NAME = 'Longman''s Beaked Whale - Hawaii'));</v>
      </c>
    </row>
    <row r="27" spans="1:3" x14ac:dyDescent="0.25">
      <c r="A27" s="2" t="s">
        <v>139</v>
      </c>
      <c r="B27" t="s">
        <v>950</v>
      </c>
      <c r="C27" t="str">
        <f t="shared" si="1"/>
        <v>INSERT INTO CCD_CRUISE_SPP_MMPA (CRUISE_ID, TGT_SPP_MMPA_ID) VALUES ((SELECT CRUISE_ID FROM CCD_CRUISES WHERE CRUISE_NAME = 'SE-17-07'), (SELECT TGT_SPP_MMPA_ID FROM CCD_TGT_SPP_MMPA WHERE TGT_SPP_MMPA_NAME = 'Pygmy Sperm Whale - Hawaii'));</v>
      </c>
    </row>
    <row r="28" spans="1:3" x14ac:dyDescent="0.25">
      <c r="A28" s="2" t="s">
        <v>139</v>
      </c>
      <c r="B28" t="s">
        <v>962</v>
      </c>
      <c r="C28" t="str">
        <f t="shared" si="1"/>
        <v>INSERT INTO CCD_CRUISE_SPP_MMPA (CRUISE_ID, TGT_SPP_MMPA_ID) VALUES ((SELECT CRUISE_ID FROM CCD_CRUISES WHERE CRUISE_NAME = 'SE-17-07'), (SELECT TGT_SPP_MMPA_ID FROM CCD_TGT_SPP_MMPA WHERE TGT_SPP_MMPA_NAME = 'Sei Whale - Hawaii'));</v>
      </c>
    </row>
    <row r="29" spans="1:3" x14ac:dyDescent="0.25">
      <c r="A29" s="2" t="s">
        <v>139</v>
      </c>
      <c r="B29" t="s">
        <v>956</v>
      </c>
      <c r="C29" t="str">
        <f t="shared" si="1"/>
        <v>INSERT INTO CCD_CRUISE_SPP_MMPA (CRUISE_ID, TGT_SPP_MMPA_ID) VALUES ((SELECT CRUISE_ID FROM CCD_CRUISES WHERE CRUISE_NAME = 'SE-17-07'), (SELECT TGT_SPP_MMPA_ID FROM CCD_TGT_SPP_MMPA WHERE TGT_SPP_MMPA_NAME = 'Risso''s Dolphin - Hawaii'));</v>
      </c>
    </row>
    <row r="30" spans="1:3" x14ac:dyDescent="0.25">
      <c r="A30" s="2" t="s">
        <v>139</v>
      </c>
      <c r="B30" t="s">
        <v>967</v>
      </c>
      <c r="C30" t="str">
        <f t="shared" si="1"/>
        <v>INSERT INTO CCD_CRUISE_SPP_MMPA (CRUISE_ID, TGT_SPP_MMPA_ID) VALUES ((SELECT CRUISE_ID FROM CCD_CRUISES WHERE CRUISE_NAME = 'SE-17-07'), (SELECT TGT_SPP_MMPA_ID FROM CCD_TGT_SPP_MMPA WHERE TGT_SPP_MMPA_NAME = 'Short-Finned Pilot Whale - Hawaii'));</v>
      </c>
    </row>
    <row r="31" spans="1:3" x14ac:dyDescent="0.25">
      <c r="A31" s="2" t="s">
        <v>104</v>
      </c>
      <c r="B31" t="s">
        <v>962</v>
      </c>
      <c r="C31" t="str">
        <f t="shared" si="1"/>
        <v>INSERT INTO CCD_CRUISE_SPP_MMPA (CRUISE_ID, TGT_SPP_MMPA_ID) VALUES ((SELECT CRUISE_ID FROM CCD_CRUISES WHERE CRUISE_NAME = 'TC9909'), (SELECT TGT_SPP_MMPA_ID FROM CCD_TGT_SPP_MMPA WHERE TGT_SPP_MMPA_NAME = 'Sei Whale - Hawaii'));</v>
      </c>
    </row>
    <row r="32" spans="1:3" x14ac:dyDescent="0.25">
      <c r="A32" s="2" t="s">
        <v>104</v>
      </c>
      <c r="B32" t="s">
        <v>956</v>
      </c>
      <c r="C32" t="str">
        <f t="shared" si="1"/>
        <v>INSERT INTO CCD_CRUISE_SPP_MMPA (CRUISE_ID, TGT_SPP_MMPA_ID) VALUES ((SELECT CRUISE_ID FROM CCD_CRUISES WHERE CRUISE_NAME = 'TC9909'), (SELECT TGT_SPP_MMPA_ID FROM CCD_TGT_SPP_MMPA WHERE TGT_SPP_MMPA_NAME = 'Risso''s Dolphin - Hawaii'));</v>
      </c>
    </row>
    <row r="33" spans="1:3" x14ac:dyDescent="0.25">
      <c r="A33" s="2" t="s">
        <v>104</v>
      </c>
      <c r="B33" t="s">
        <v>967</v>
      </c>
      <c r="C33" t="str">
        <f t="shared" si="1"/>
        <v>INSERT INTO CCD_CRUISE_SPP_MMPA (CRUISE_ID, TGT_SPP_MMPA_ID) VALUES ((SELECT CRUISE_ID FROM CCD_CRUISES WHERE CRUISE_NAME = 'TC9909'), (SELECT TGT_SPP_MMPA_ID FROM CCD_TGT_SPP_MMPA WHERE TGT_SPP_MMPA_NAME = 'Short-Finned Pilot Whale - Hawaii'));</v>
      </c>
    </row>
    <row r="34" spans="1:3" x14ac:dyDescent="0.25">
      <c r="A34" s="2" t="s">
        <v>104</v>
      </c>
      <c r="B34" t="s">
        <v>972</v>
      </c>
      <c r="C34" t="str">
        <f t="shared" si="1"/>
        <v>INSERT INTO CCD_CRUISE_SPP_MMPA (CRUISE_ID, TGT_SPP_MMPA_ID) VALUES ((SELECT CRUISE_ID FROM CCD_CRUISES WHERE CRUISE_NAME = 'TC9909'), (SELECT TGT_SPP_MMPA_ID FROM CCD_TGT_SPP_MMPA WHERE TGT_SPP_MMPA_NAME = 'Sperm Whale - Hawaii'));</v>
      </c>
    </row>
    <row r="35" spans="1:3" x14ac:dyDescent="0.25">
      <c r="A35" s="2" t="s">
        <v>104</v>
      </c>
      <c r="B35" t="s">
        <v>976</v>
      </c>
      <c r="C35" t="str">
        <f t="shared" si="1"/>
        <v>INSERT INTO CCD_CRUISE_SPP_MMPA (CRUISE_ID, TGT_SPP_MMPA_ID) VALUES ((SELECT CRUISE_ID FROM CCD_CRUISES WHERE CRUISE_NAME = 'TC9909'), (SELECT TGT_SPP_MMPA_ID FROM CCD_TGT_SPP_MMPA WHERE TGT_SPP_MMPA_NAME = 'Spinner Dolphin - Hawaii'));</v>
      </c>
    </row>
    <row r="36" spans="1:3" x14ac:dyDescent="0.25">
      <c r="A36" s="2" t="s">
        <v>104</v>
      </c>
      <c r="B36" t="s">
        <v>982</v>
      </c>
      <c r="C36" t="str">
        <f t="shared" si="1"/>
        <v>INSERT INTO CCD_CRUISE_SPP_MMPA (CRUISE_ID, TGT_SPP_MMPA_ID) VALUES ((SELECT CRUISE_ID FROM CCD_CRUISES WHERE CRUISE_NAME = 'TC9909'), (SELECT TGT_SPP_MMPA_ID FROM CCD_TGT_SPP_MMPA WHERE TGT_SPP_MMPA_NAME = 'Striped Dolphin - Hawaii'));</v>
      </c>
    </row>
    <row r="37" spans="1:3" x14ac:dyDescent="0.25">
      <c r="A37" s="2" t="s">
        <v>333</v>
      </c>
      <c r="B37" t="s">
        <v>950</v>
      </c>
      <c r="C37" t="str">
        <f t="shared" si="1"/>
        <v>INSERT INTO CCD_CRUISE_SPP_MMPA (CRUISE_ID, TGT_SPP_MMPA_ID) VALUES ((SELECT CRUISE_ID FROM CCD_CRUISES WHERE CRUISE_NAME = 'RL-17-05'), (SELECT TGT_SPP_MMPA_ID FROM CCD_TGT_SPP_MMPA WHERE TGT_SPP_MMPA_NAME = 'Pygmy Sperm Whale - Hawaii'));</v>
      </c>
    </row>
    <row r="38" spans="1:3" x14ac:dyDescent="0.25">
      <c r="A38" s="2" t="s">
        <v>333</v>
      </c>
      <c r="B38" t="s">
        <v>962</v>
      </c>
      <c r="C38" t="str">
        <f t="shared" si="1"/>
        <v>INSERT INTO CCD_CRUISE_SPP_MMPA (CRUISE_ID, TGT_SPP_MMPA_ID) VALUES ((SELECT CRUISE_ID FROM CCD_CRUISES WHERE CRUISE_NAME = 'RL-17-05'), (SELECT TGT_SPP_MMPA_ID FROM CCD_TGT_SPP_MMPA WHERE TGT_SPP_MMPA_NAME = 'Sei Whale - Hawaii'));</v>
      </c>
    </row>
    <row r="39" spans="1:3" x14ac:dyDescent="0.25">
      <c r="A39" s="2" t="s">
        <v>333</v>
      </c>
      <c r="B39" t="s">
        <v>956</v>
      </c>
      <c r="C39" t="str">
        <f t="shared" si="1"/>
        <v>INSERT INTO CCD_CRUISE_SPP_MMPA (CRUISE_ID, TGT_SPP_MMPA_ID) VALUES ((SELECT CRUISE_ID FROM CCD_CRUISES WHERE CRUISE_NAME = 'RL-17-05'), (SELECT TGT_SPP_MMPA_ID FROM CCD_TGT_SPP_MMPA WHERE TGT_SPP_MMPA_NAME = 'Risso''s Dolphin - Hawaii'));</v>
      </c>
    </row>
    <row r="40" spans="1:3" x14ac:dyDescent="0.25">
      <c r="A40" s="2" t="s">
        <v>333</v>
      </c>
      <c r="B40" t="s">
        <v>967</v>
      </c>
      <c r="C40" t="str">
        <f t="shared" si="1"/>
        <v>INSERT INTO CCD_CRUISE_SPP_MMPA (CRUISE_ID, TGT_SPP_MMPA_ID) VALUES ((SELECT CRUISE_ID FROM CCD_CRUISES WHERE CRUISE_NAME = 'RL-17-05'), (SELECT TGT_SPP_MMPA_ID FROM CCD_TGT_SPP_MMPA WHERE TGT_SPP_MMPA_NAME = 'Short-Finned Pilot Whale - Hawaii'));</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abSelected="1" topLeftCell="A10" workbookViewId="0">
      <selection activeCell="B41" sqref="B41:B42"/>
    </sheetView>
  </sheetViews>
  <sheetFormatPr defaultRowHeight="15" x14ac:dyDescent="0.25"/>
  <cols>
    <col min="2" max="2" width="33" bestFit="1" customWidth="1"/>
  </cols>
  <sheetData>
    <row r="1" spans="1:3" x14ac:dyDescent="0.25">
      <c r="A1" t="s">
        <v>1717</v>
      </c>
      <c r="B1" t="s">
        <v>1723</v>
      </c>
      <c r="C1" t="s">
        <v>1705</v>
      </c>
    </row>
    <row r="2" spans="1:3" x14ac:dyDescent="0.25">
      <c r="A2" t="s">
        <v>3</v>
      </c>
      <c r="B2" t="s">
        <v>991</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992</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999</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998</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996</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993</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992</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994</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993</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1002</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1010</v>
      </c>
      <c r="C12" t="str">
        <f t="shared" si="0"/>
        <v>INSERT INTO CCD_CRUISE_EXP_SPP (CRUISE_ID, EXP_SPP_CAT_ID) VALUES ((SELECT CRUISE_ID FROM CCD_CRUISES WHERE CRUISE_NAME = 'HI0701'), (SELECT EXP_SPP_CAT_ID FROM CCD_EXP_SPP_CATS WHERE EXP_SPP_CAT_NAME = 'Sea Turtle'));</v>
      </c>
    </row>
    <row r="22" spans="1:3" x14ac:dyDescent="0.25">
      <c r="A22" s="1" t="s">
        <v>1861</v>
      </c>
    </row>
    <row r="23" spans="1:3" x14ac:dyDescent="0.25">
      <c r="A23" s="2" t="s">
        <v>139</v>
      </c>
      <c r="B23" t="s">
        <v>996</v>
      </c>
      <c r="C23" t="str">
        <f t="shared" ref="C23:C37" si="1">CONCATENATE("INSERT INTO CCD_CRUISE_EXP_SPP (CRUISE_ID, EXP_SPP_CAT_ID) VALUES ((SELECT CRUISE_ID FROM CCD_CRUISES WHERE CRUISE_NAME = '", SUBSTITUTE(A23, "'", "''"), "'), (SELECT EXP_SPP_CAT_ID FROM CCD_EXP_SPP_CATS WHERE EXP_SPP_CAT_NAME = '", SUBSTITUTE(B23, "'", "''"), "'));")</f>
        <v>INSERT INTO CCD_CRUISE_EXP_SPP (CRUISE_ID, EXP_SPP_CAT_ID) VALUES ((SELECT CRUISE_ID FROM CCD_CRUISES WHERE CRUISE_NAME = 'SE-17-07'), (SELECT EXP_SPP_CAT_ID FROM CCD_EXP_SPP_CATS WHERE EXP_SPP_CAT_NAME = 'Fishes-Benthic Fish'));</v>
      </c>
    </row>
    <row r="24" spans="1:3" x14ac:dyDescent="0.25">
      <c r="A24" s="2" t="s">
        <v>139</v>
      </c>
      <c r="B24" t="s">
        <v>993</v>
      </c>
      <c r="C24" t="str">
        <f t="shared" si="1"/>
        <v>INSERT INTO CCD_CRUISE_EXP_SPP (CRUISE_ID, EXP_SPP_CAT_ID) VALUES ((SELECT CRUISE_ID FROM CCD_CRUISES WHERE CRUISE_NAME = 'SE-17-07'), (SELECT EXP_SPP_CAT_ID FROM CCD_EXP_SPP_CATS WHERE EXP_SPP_CAT_NAME = 'Coral-Shallow Water Coral'));</v>
      </c>
    </row>
    <row r="25" spans="1:3" x14ac:dyDescent="0.25">
      <c r="A25" s="2" t="s">
        <v>139</v>
      </c>
      <c r="B25" t="s">
        <v>992</v>
      </c>
      <c r="C25" t="str">
        <f t="shared" si="1"/>
        <v>INSERT INTO CCD_CRUISE_EXP_SPP (CRUISE_ID, EXP_SPP_CAT_ID) VALUES ((SELECT CRUISE_ID FROM CCD_CRUISES WHERE CRUISE_NAME = 'SE-17-07'), (SELECT EXP_SPP_CAT_ID FROM CCD_EXP_SPP_CATS WHERE EXP_SPP_CAT_NAME = 'Coral-Octocoral'));</v>
      </c>
    </row>
    <row r="26" spans="1:3" x14ac:dyDescent="0.25">
      <c r="A26" s="2" t="s">
        <v>139</v>
      </c>
      <c r="B26" t="s">
        <v>994</v>
      </c>
      <c r="C26" t="str">
        <f t="shared" si="1"/>
        <v>INSERT INTO CCD_CRUISE_EXP_SPP (CRUISE_ID, EXP_SPP_CAT_ID) VALUES ((SELECT CRUISE_ID FROM CCD_CRUISES WHERE CRUISE_NAME = 'SE-17-07'), (SELECT EXP_SPP_CAT_ID FROM CCD_EXP_SPP_CATS WHERE EXP_SPP_CAT_NAME = 'Crustaceans'));</v>
      </c>
    </row>
    <row r="27" spans="1:3" x14ac:dyDescent="0.25">
      <c r="A27" s="2" t="s">
        <v>139</v>
      </c>
      <c r="B27" t="s">
        <v>991</v>
      </c>
      <c r="C27" t="str">
        <f t="shared" si="1"/>
        <v>INSERT INTO CCD_CRUISE_EXP_SPP (CRUISE_ID, EXP_SPP_CAT_ID) VALUES ((SELECT CRUISE_ID FROM CCD_CRUISES WHERE CRUISE_NAME = 'SE-17-07'), (SELECT EXP_SPP_CAT_ID FROM CCD_EXP_SPP_CATS WHERE EXP_SPP_CAT_NAME = 'Coral-Mesophotic Hermatypic Coral'));</v>
      </c>
    </row>
    <row r="28" spans="1:3" x14ac:dyDescent="0.25">
      <c r="A28" s="2" t="s">
        <v>139</v>
      </c>
      <c r="B28" t="s">
        <v>1002</v>
      </c>
      <c r="C28" t="str">
        <f t="shared" si="1"/>
        <v>INSERT INTO CCD_CRUISE_EXP_SPP (CRUISE_ID, EXP_SPP_CAT_ID) VALUES ((SELECT CRUISE_ID FROM CCD_CRUISES WHERE CRUISE_NAME = 'SE-17-07'), (SELECT EXP_SPP_CAT_ID FROM CCD_EXP_SPP_CATS WHERE EXP_SPP_CAT_NAME = 'Invertebrate-Benthic'));</v>
      </c>
    </row>
    <row r="29" spans="1:3" x14ac:dyDescent="0.25">
      <c r="A29" s="2" t="s">
        <v>139</v>
      </c>
      <c r="B29" t="s">
        <v>1010</v>
      </c>
      <c r="C29" t="str">
        <f t="shared" si="1"/>
        <v>INSERT INTO CCD_CRUISE_EXP_SPP (CRUISE_ID, EXP_SPP_CAT_ID) VALUES ((SELECT CRUISE_ID FROM CCD_CRUISES WHERE CRUISE_NAME = 'SE-17-07'), (SELECT EXP_SPP_CAT_ID FROM CCD_EXP_SPP_CATS WHERE EXP_SPP_CAT_NAME = 'Sea Turtle'));</v>
      </c>
    </row>
    <row r="30" spans="1:3" x14ac:dyDescent="0.25">
      <c r="A30" s="2" t="s">
        <v>104</v>
      </c>
      <c r="B30" t="s">
        <v>999</v>
      </c>
      <c r="C30" t="str">
        <f t="shared" si="1"/>
        <v>INSERT INTO CCD_CRUISE_EXP_SPP (CRUISE_ID, EXP_SPP_CAT_ID) VALUES ((SELECT CRUISE_ID FROM CCD_CRUISES WHERE CRUISE_NAME = 'TC9909'), (SELECT EXP_SPP_CAT_ID FROM CCD_EXP_SPP_CATS WHERE EXP_SPP_CAT_NAME = 'Fishes-Reef Fish'));</v>
      </c>
    </row>
    <row r="31" spans="1:3" x14ac:dyDescent="0.25">
      <c r="A31" s="2" t="s">
        <v>104</v>
      </c>
      <c r="B31" t="s">
        <v>998</v>
      </c>
      <c r="C31" t="str">
        <f t="shared" si="1"/>
        <v>INSERT INTO CCD_CRUISE_EXP_SPP (CRUISE_ID, EXP_SPP_CAT_ID) VALUES ((SELECT CRUISE_ID FROM CCD_CRUISES WHERE CRUISE_NAME = 'TC9909'), (SELECT EXP_SPP_CAT_ID FROM CCD_EXP_SPP_CATS WHERE EXP_SPP_CAT_NAME = 'Fishes-Pelagic Fish'));</v>
      </c>
    </row>
    <row r="32" spans="1:3" x14ac:dyDescent="0.25">
      <c r="A32" s="2" t="s">
        <v>104</v>
      </c>
      <c r="B32" t="s">
        <v>996</v>
      </c>
      <c r="C32" t="str">
        <f t="shared" si="1"/>
        <v>INSERT INTO CCD_CRUISE_EXP_SPP (CRUISE_ID, EXP_SPP_CAT_ID) VALUES ((SELECT CRUISE_ID FROM CCD_CRUISES WHERE CRUISE_NAME = 'TC9909'), (SELECT EXP_SPP_CAT_ID FROM CCD_EXP_SPP_CATS WHERE EXP_SPP_CAT_NAME = 'Fishes-Benthic Fish'));</v>
      </c>
    </row>
    <row r="33" spans="1:3" x14ac:dyDescent="0.25">
      <c r="A33" s="2" t="s">
        <v>104</v>
      </c>
      <c r="B33" t="s">
        <v>1010</v>
      </c>
      <c r="C33" t="str">
        <f t="shared" si="1"/>
        <v>INSERT INTO CCD_CRUISE_EXP_SPP (CRUISE_ID, EXP_SPP_CAT_ID) VALUES ((SELECT CRUISE_ID FROM CCD_CRUISES WHERE CRUISE_NAME = 'TC9909'), (SELECT EXP_SPP_CAT_ID FROM CCD_EXP_SPP_CATS WHERE EXP_SPP_CAT_NAME = 'Sea Turtle'));</v>
      </c>
    </row>
    <row r="34" spans="1:3" x14ac:dyDescent="0.25">
      <c r="A34" s="2" t="s">
        <v>333</v>
      </c>
      <c r="B34" t="s">
        <v>991</v>
      </c>
      <c r="C34" t="str">
        <f t="shared" si="1"/>
        <v>INSERT INTO CCD_CRUISE_EXP_SPP (CRUISE_ID, EXP_SPP_CAT_ID) VALUES ((SELECT CRUISE_ID FROM CCD_CRUISES WHERE CRUISE_NAME = 'RL-17-05'), (SELECT EXP_SPP_CAT_ID FROM CCD_EXP_SPP_CATS WHERE EXP_SPP_CAT_NAME = 'Coral-Mesophotic Hermatypic Coral'));</v>
      </c>
    </row>
    <row r="35" spans="1:3" x14ac:dyDescent="0.25">
      <c r="A35" s="2" t="s">
        <v>333</v>
      </c>
      <c r="B35" t="s">
        <v>992</v>
      </c>
      <c r="C35" t="str">
        <f t="shared" si="1"/>
        <v>INSERT INTO CCD_CRUISE_EXP_SPP (CRUISE_ID, EXP_SPP_CAT_ID) VALUES ((SELECT CRUISE_ID FROM CCD_CRUISES WHERE CRUISE_NAME = 'RL-17-05'), (SELECT EXP_SPP_CAT_ID FROM CCD_EXP_SPP_CATS WHERE EXP_SPP_CAT_NAME = 'Coral-Octocoral'));</v>
      </c>
    </row>
    <row r="36" spans="1:3" x14ac:dyDescent="0.25">
      <c r="A36" s="2" t="s">
        <v>333</v>
      </c>
      <c r="B36" t="s">
        <v>999</v>
      </c>
      <c r="C36" t="str">
        <f t="shared" si="1"/>
        <v>INSERT INTO CCD_CRUISE_EXP_SPP (CRUISE_ID, EXP_SPP_CAT_ID) VALUES ((SELECT CRUISE_ID FROM CCD_CRUISES WHERE CRUISE_NAME = 'RL-17-05'), (SELECT EXP_SPP_CAT_ID FROM CCD_EXP_SPP_CATS WHERE EXP_SPP_CAT_NAME = 'Fishes-Reef Fish'));</v>
      </c>
    </row>
    <row r="37" spans="1:3" x14ac:dyDescent="0.25">
      <c r="A37" s="2" t="s">
        <v>333</v>
      </c>
      <c r="B37" t="s">
        <v>996</v>
      </c>
      <c r="C37" t="str">
        <f t="shared" si="1"/>
        <v>INSERT INTO CCD_CRUISE_EXP_SPP (CRUISE_ID, EXP_SPP_CAT_ID) VALUES ((SELECT CRUISE_ID FROM CCD_CRUISES WHERE CRUISE_NAME = 'RL-17-05'), (SELECT EXP_SPP_CAT_ID FROM CCD_EXP_SPP_CATS WHERE EXP_SPP_CAT_NAME = 'Fishes-Benthic Fish'));</v>
      </c>
    </row>
    <row r="40" spans="1:3" x14ac:dyDescent="0.25">
      <c r="A40" s="26" t="s">
        <v>2147</v>
      </c>
    </row>
    <row r="41" spans="1:3" x14ac:dyDescent="0.25">
      <c r="A41" s="2" t="s">
        <v>3</v>
      </c>
      <c r="B41" t="s">
        <v>1005</v>
      </c>
    </row>
    <row r="42" spans="1:3" x14ac:dyDescent="0.25">
      <c r="A42" s="2" t="s">
        <v>3</v>
      </c>
      <c r="B42" t="s">
        <v>1009</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6" sqref="D36:D37"/>
    </sheetView>
  </sheetViews>
  <sheetFormatPr defaultRowHeight="15" x14ac:dyDescent="0.25"/>
  <cols>
    <col min="2" max="2" width="33" bestFit="1" customWidth="1"/>
    <col min="3" max="3" width="33" customWidth="1"/>
  </cols>
  <sheetData>
    <row r="1" spans="1:4" x14ac:dyDescent="0.25">
      <c r="A1" t="s">
        <v>1717</v>
      </c>
      <c r="B1" t="s">
        <v>1727</v>
      </c>
      <c r="C1" t="s">
        <v>1728</v>
      </c>
      <c r="D1" t="s">
        <v>1705</v>
      </c>
    </row>
    <row r="2" spans="1:4" x14ac:dyDescent="0.25">
      <c r="A2" t="s">
        <v>3</v>
      </c>
      <c r="B2" t="s">
        <v>1729</v>
      </c>
      <c r="C2" t="s">
        <v>1733</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1730</v>
      </c>
      <c r="C3" t="s">
        <v>1734</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1731</v>
      </c>
      <c r="C4" t="s">
        <v>1735</v>
      </c>
      <c r="D4" t="str">
        <f t="shared" si="0"/>
        <v>INSERT INTO CCD_TGT_SPP_OTHER (CRUISE_ID, TGT_SPP_OTHER_CNAME, TGT_SPP_OTHER_SNAME) VALUES ((SELECT CRUISE_ID FROM CCD_CRUISES WHERE CRUISE_NAME = 'HA1007'), 'Bluefin trevally', 'Caranx melampygus');</v>
      </c>
    </row>
    <row r="5" spans="1:4" x14ac:dyDescent="0.25">
      <c r="A5" t="s">
        <v>6</v>
      </c>
      <c r="B5" t="s">
        <v>1732</v>
      </c>
      <c r="C5" t="s">
        <v>1736</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1737</v>
      </c>
      <c r="C6" t="s">
        <v>1738</v>
      </c>
      <c r="D6" t="str">
        <f t="shared" si="0"/>
        <v>INSERT INTO CCD_TGT_SPP_OTHER (CRUISE_ID, TGT_SPP_OTHER_CNAME, TGT_SPP_OTHER_SNAME) VALUES ((SELECT CRUISE_ID FROM CCD_CRUISES WHERE CRUISE_NAME = 'HA1201'), 'Acanthurus species', 'Acanthurus sp');</v>
      </c>
    </row>
    <row r="7" spans="1:4" x14ac:dyDescent="0.25">
      <c r="A7" t="s">
        <v>23</v>
      </c>
      <c r="B7" t="s">
        <v>1739</v>
      </c>
      <c r="C7" t="s">
        <v>1740</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1741</v>
      </c>
      <c r="C8" t="s">
        <v>1742</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1743</v>
      </c>
      <c r="C9" t="s">
        <v>1744</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1745</v>
      </c>
      <c r="C10" t="s">
        <v>1746</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1747</v>
      </c>
      <c r="C11" t="s">
        <v>1748</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1749</v>
      </c>
      <c r="C12" t="s">
        <v>1750</v>
      </c>
      <c r="D12" t="str">
        <f t="shared" si="0"/>
        <v>INSERT INTO CCD_TGT_SPP_OTHER (CRUISE_ID, TGT_SPP_OTHER_CNAME, TGT_SPP_OTHER_SNAME) VALUES ((SELECT CRUISE_ID FROM CCD_CRUISES WHERE CRUISE_NAME = 'HI0701'), 'Yellowfin parrotfish', 'Scarus flavipectoralis');</v>
      </c>
    </row>
    <row r="28" spans="1:4" x14ac:dyDescent="0.25">
      <c r="A28" s="1" t="s">
        <v>1861</v>
      </c>
    </row>
    <row r="29" spans="1:4" x14ac:dyDescent="0.25">
      <c r="A29" t="s">
        <v>139</v>
      </c>
      <c r="B29" t="s">
        <v>1745</v>
      </c>
      <c r="C29" t="s">
        <v>1746</v>
      </c>
      <c r="D29" t="str">
        <f t="shared" ref="D29:D37" si="1">CONCATENATE("INSERT INTO CCD_TGT_SPP_OTHER (CRUISE_ID, TGT_SPP_OTHER_CNAME, TGT_SPP_OTHER_SNAME) VALUES ((SELECT CRUISE_ID FROM CCD_CRUISES WHERE CRUISE_NAME = '", SUBSTITUTE(A29, "'", "''"), "'), '", SUBSTITUTE(B29, "'", "''"), "', '", SUBSTITUTE(C29, "'", "''"), "');")</f>
        <v>INSERT INTO CCD_TGT_SPP_OTHER (CRUISE_ID, TGT_SPP_OTHER_CNAME, TGT_SPP_OTHER_SNAME) VALUES ((SELECT CRUISE_ID FROM CCD_CRUISES WHERE CRUISE_NAME = 'SE-17-07'), 'Black triggerfish', 'Melichthys niger');</v>
      </c>
    </row>
    <row r="30" spans="1:4" x14ac:dyDescent="0.25">
      <c r="A30" t="s">
        <v>139</v>
      </c>
      <c r="B30" t="s">
        <v>1747</v>
      </c>
      <c r="C30" t="s">
        <v>1748</v>
      </c>
      <c r="D30" t="str">
        <f t="shared" si="1"/>
        <v>INSERT INTO CCD_TGT_SPP_OTHER (CRUISE_ID, TGT_SPP_OTHER_CNAME, TGT_SPP_OTHER_SNAME) VALUES ((SELECT CRUISE_ID FROM CCD_CRUISES WHERE CRUISE_NAME = 'SE-17-07'), 'Redlip cleaner wrasse', 'Labroides rubrolabiatus');</v>
      </c>
    </row>
    <row r="31" spans="1:4" x14ac:dyDescent="0.25">
      <c r="A31" t="s">
        <v>139</v>
      </c>
      <c r="B31" t="s">
        <v>1749</v>
      </c>
      <c r="C31" t="s">
        <v>1750</v>
      </c>
      <c r="D31" t="str">
        <f t="shared" si="1"/>
        <v>INSERT INTO CCD_TGT_SPP_OTHER (CRUISE_ID, TGT_SPP_OTHER_CNAME, TGT_SPP_OTHER_SNAME) VALUES ((SELECT CRUISE_ID FROM CCD_CRUISES WHERE CRUISE_NAME = 'SE-17-07'), 'Yellowfin parrotfish', 'Scarus flavipectoralis');</v>
      </c>
    </row>
    <row r="32" spans="1:4" x14ac:dyDescent="0.25">
      <c r="A32" s="2" t="s">
        <v>104</v>
      </c>
      <c r="B32" t="s">
        <v>1743</v>
      </c>
      <c r="C32" t="s">
        <v>1744</v>
      </c>
      <c r="D32" t="str">
        <f t="shared" si="1"/>
        <v>INSERT INTO CCD_TGT_SPP_OTHER (CRUISE_ID, TGT_SPP_OTHER_CNAME, TGT_SPP_OTHER_SNAME) VALUES ((SELECT CRUISE_ID FROM CCD_CRUISES WHERE CRUISE_NAME = 'TC9909'), 'Hawaiian cleaner wrasse', 'Labroides phthirophagus');</v>
      </c>
    </row>
    <row r="33" spans="1:4" x14ac:dyDescent="0.25">
      <c r="A33" s="2" t="s">
        <v>104</v>
      </c>
      <c r="B33" t="s">
        <v>1745</v>
      </c>
      <c r="C33" t="s">
        <v>1746</v>
      </c>
      <c r="D33" t="str">
        <f t="shared" si="1"/>
        <v>INSERT INTO CCD_TGT_SPP_OTHER (CRUISE_ID, TGT_SPP_OTHER_CNAME, TGT_SPP_OTHER_SNAME) VALUES ((SELECT CRUISE_ID FROM CCD_CRUISES WHERE CRUISE_NAME = 'TC9909'), 'Black triggerfish', 'Melichthys niger');</v>
      </c>
    </row>
    <row r="34" spans="1:4" x14ac:dyDescent="0.25">
      <c r="A34" s="2" t="s">
        <v>104</v>
      </c>
      <c r="B34" t="s">
        <v>1747</v>
      </c>
      <c r="C34" t="s">
        <v>1748</v>
      </c>
      <c r="D34" t="str">
        <f t="shared" si="1"/>
        <v>INSERT INTO CCD_TGT_SPP_OTHER (CRUISE_ID, TGT_SPP_OTHER_CNAME, TGT_SPP_OTHER_SNAME) VALUES ((SELECT CRUISE_ID FROM CCD_CRUISES WHERE CRUISE_NAME = 'TC9909'), 'Redlip cleaner wrasse', 'Labroides rubrolabiatus');</v>
      </c>
    </row>
    <row r="35" spans="1:4" x14ac:dyDescent="0.25">
      <c r="A35" s="2" t="s">
        <v>104</v>
      </c>
      <c r="B35" t="s">
        <v>1749</v>
      </c>
      <c r="C35" t="s">
        <v>1750</v>
      </c>
      <c r="D35" t="str">
        <f t="shared" si="1"/>
        <v>INSERT INTO CCD_TGT_SPP_OTHER (CRUISE_ID, TGT_SPP_OTHER_CNAME, TGT_SPP_OTHER_SNAME) VALUES ((SELECT CRUISE_ID FROM CCD_CRUISES WHERE CRUISE_NAME = 'TC9909'), 'Yellowfin parrotfish', 'Scarus flavipectoralis');</v>
      </c>
    </row>
    <row r="36" spans="1:4" x14ac:dyDescent="0.25">
      <c r="A36" s="2" t="s">
        <v>333</v>
      </c>
      <c r="B36" t="s">
        <v>1732</v>
      </c>
      <c r="C36" t="s">
        <v>1736</v>
      </c>
      <c r="D36" t="str">
        <f t="shared" si="1"/>
        <v>INSERT INTO CCD_TGT_SPP_OTHER (CRUISE_ID, TGT_SPP_OTHER_CNAME, TGT_SPP_OTHER_SNAME) VALUES ((SELECT CRUISE_ID FROM CCD_CRUISES WHERE CRUISE_NAME = 'RL-17-05'), 'False moorish idol', 'Heniochus diphreutes');</v>
      </c>
    </row>
    <row r="37" spans="1:4" x14ac:dyDescent="0.25">
      <c r="A37" s="2" t="s">
        <v>333</v>
      </c>
      <c r="B37" t="s">
        <v>1737</v>
      </c>
      <c r="C37" t="s">
        <v>1738</v>
      </c>
      <c r="D37" t="str">
        <f t="shared" si="1"/>
        <v>INSERT INTO CCD_TGT_SPP_OTHER (CRUISE_ID, TGT_SPP_OTHER_CNAME, TGT_SPP_OTHER_SNAME) VALUES ((SELECT CRUISE_ID FROM CCD_CRUISES WHERE CRUISE_NAME = 'RL-17-05'), 'Acanthurus species', 'Acanthurus sp');</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0" workbookViewId="0">
      <selection activeCell="C38" sqref="C38"/>
    </sheetView>
  </sheetViews>
  <sheetFormatPr defaultRowHeight="15" x14ac:dyDescent="0.25"/>
  <cols>
    <col min="1" max="1" width="19.5703125" customWidth="1"/>
    <col min="2" max="2" width="32" bestFit="1" customWidth="1"/>
  </cols>
  <sheetData>
    <row r="1" spans="1:3" x14ac:dyDescent="0.25">
      <c r="A1" t="s">
        <v>1724</v>
      </c>
      <c r="B1" t="s">
        <v>1725</v>
      </c>
      <c r="C1" t="s">
        <v>1705</v>
      </c>
    </row>
    <row r="2" spans="1:3" x14ac:dyDescent="0.25">
      <c r="A2" t="s">
        <v>3</v>
      </c>
      <c r="B2" t="s">
        <v>1021</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1016</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1020</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186</v>
      </c>
      <c r="B5" t="s">
        <v>1021</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186</v>
      </c>
      <c r="B6" t="s">
        <v>1016</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203</v>
      </c>
      <c r="B7" t="s">
        <v>1021</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1021</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1016</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1021</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1016</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1020</v>
      </c>
      <c r="C12" t="str">
        <f t="shared" si="0"/>
        <v>INSERT INTO CCD_LEG_ECOSYSTEMS (CRUISE_LEG_ID, REG_ECOSYSTEM_ID) VALUES ((SELECT CRUISE_LEG_ID FROM CCD_CRUISE_LEGS WHERE LEG_NAME = 'HI0701'), (SELECT REG_ECOSYSTEM_ID FROM CCD_REG_ECOSYSTEMS WHERE REG_ECOSYSTEM_NAME = 'Northeast Shelf'));</v>
      </c>
    </row>
    <row r="23" spans="1:3" x14ac:dyDescent="0.25">
      <c r="A23" s="1" t="s">
        <v>1861</v>
      </c>
    </row>
    <row r="24" spans="1:3" x14ac:dyDescent="0.25">
      <c r="A24" t="s">
        <v>69</v>
      </c>
      <c r="B24" t="s">
        <v>1021</v>
      </c>
      <c r="C24" t="str">
        <f t="shared" ref="C24:C38" si="1">CONCATENATE("INSERT INTO CCD_LEG_ECOSYSTEMS (CRUISE_LEG_ID, REG_ECOSYSTEM_ID) VALUES ((SELECT CRUISE_LEG_ID FROM CCD_CRUISE_LEGS WHERE LEG_NAME = '", SUBSTITUTE(A24, "'", "''"), "'), (SELECT REG_ECOSYSTEM_ID FROM CCD_REG_ECOSYSTEMS WHERE REG_ECOSYSTEM_NAME = '", SUBSTITUTE(B24, "'", "''"), "'));")</f>
        <v>INSERT INTO CCD_LEG_ECOSYSTEMS (CRUISE_LEG_ID, REG_ECOSYSTEM_ID) VALUES ((SELECT CRUISE_LEG_ID FROM CCD_CRUISE_LEGS WHERE LEG_NAME = 'OES0908_LEGI'), (SELECT REG_ECOSYSTEM_ID FROM CCD_REG_ECOSYSTEMS WHERE REG_ECOSYSTEM_NAME = 'Pacific Islands Ecosystem Complex'));</v>
      </c>
    </row>
    <row r="25" spans="1:3" x14ac:dyDescent="0.25">
      <c r="A25" t="s">
        <v>69</v>
      </c>
      <c r="B25" t="s">
        <v>1016</v>
      </c>
      <c r="C25" t="str">
        <f t="shared" si="1"/>
        <v>INSERT INTO CCD_LEG_ECOSYSTEMS (CRUISE_LEG_ID, REG_ECOSYSTEM_ID) VALUES ((SELECT CRUISE_LEG_ID FROM CCD_CRUISE_LEGS WHERE LEG_NAME = 'OES0908_LEGI'), (SELECT REG_ECOSYSTEM_ID FROM CCD_REG_ECOSYSTEMS WHERE REG_ECOSYSTEM_NAME = 'Eastern Tropical Pacific'));</v>
      </c>
    </row>
    <row r="26" spans="1:3" x14ac:dyDescent="0.25">
      <c r="A26" t="s">
        <v>70</v>
      </c>
      <c r="B26" t="s">
        <v>1021</v>
      </c>
      <c r="C26" t="str">
        <f t="shared" si="1"/>
        <v>INSERT INTO CCD_LEG_ECOSYSTEMS (CRUISE_LEG_ID, REG_ECOSYSTEM_ID) VALUES ((SELECT CRUISE_LEG_ID FROM CCD_CRUISE_LEGS WHERE LEG_NAME = 'OES0908_LEGII'), (SELECT REG_ECOSYSTEM_ID FROM CCD_REG_ECOSYSTEMS WHERE REG_ECOSYSTEM_NAME = 'Pacific Islands Ecosystem Complex'));</v>
      </c>
    </row>
    <row r="27" spans="1:3" x14ac:dyDescent="0.25">
      <c r="A27" t="s">
        <v>70</v>
      </c>
      <c r="B27" t="s">
        <v>1020</v>
      </c>
      <c r="C27" t="str">
        <f t="shared" si="1"/>
        <v>INSERT INTO CCD_LEG_ECOSYSTEMS (CRUISE_LEG_ID, REG_ECOSYSTEM_ID) VALUES ((SELECT CRUISE_LEG_ID FROM CCD_CRUISE_LEGS WHERE LEG_NAME = 'OES0908_LEGII'), (SELECT REG_ECOSYSTEM_ID FROM CCD_REG_ECOSYSTEMS WHERE REG_ECOSYSTEM_NAME = 'Northeast Shelf'));</v>
      </c>
    </row>
    <row r="28" spans="1:3" x14ac:dyDescent="0.25">
      <c r="A28" t="s">
        <v>337</v>
      </c>
      <c r="B28" t="s">
        <v>1021</v>
      </c>
      <c r="C28" t="str">
        <f t="shared" si="1"/>
        <v>INSERT INTO CCD_LEG_ECOSYSTEMS (CRUISE_LEG_ID, REG_ECOSYSTEM_ID) VALUES ((SELECT CRUISE_LEG_ID FROM CCD_CRUISE_LEGS WHERE LEG_NAME = 'RL-17-05 Leg 1'), (SELECT REG_ECOSYSTEM_ID FROM CCD_REG_ECOSYSTEMS WHERE REG_ECOSYSTEM_NAME = 'Pacific Islands Ecosystem Complex'));</v>
      </c>
    </row>
    <row r="29" spans="1:3" x14ac:dyDescent="0.25">
      <c r="A29" t="s">
        <v>338</v>
      </c>
      <c r="B29" t="s">
        <v>1016</v>
      </c>
      <c r="C29" t="str">
        <f t="shared" si="1"/>
        <v>INSERT INTO CCD_LEG_ECOSYSTEMS (CRUISE_LEG_ID, REG_ECOSYSTEM_ID) VALUES ((SELECT CRUISE_LEG_ID FROM CCD_CRUISE_LEGS WHERE LEG_NAME = 'RL-17-05 Leg 2'), (SELECT REG_ECOSYSTEM_ID FROM CCD_REG_ECOSYSTEMS WHERE REG_ECOSYSTEM_NAME = 'Eastern Tropical Pacific'));</v>
      </c>
    </row>
    <row r="30" spans="1:3" x14ac:dyDescent="0.25">
      <c r="A30" t="s">
        <v>338</v>
      </c>
      <c r="B30" t="s">
        <v>1020</v>
      </c>
      <c r="C30" t="str">
        <f t="shared" si="1"/>
        <v>INSERT INTO CCD_LEG_ECOSYSTEMS (CRUISE_LEG_ID, REG_ECOSYSTEM_ID) VALUES ((SELECT CRUISE_LEG_ID FROM CCD_CRUISE_LEGS WHERE LEG_NAME = 'RL-17-05 Leg 2'), (SELECT REG_ECOSYSTEM_ID FROM CCD_REG_ECOSYSTEMS WHERE REG_ECOSYSTEM_NAME = 'Northeast Shelf'));</v>
      </c>
    </row>
    <row r="32" spans="1:3" x14ac:dyDescent="0.25">
      <c r="A32" t="s">
        <v>339</v>
      </c>
      <c r="B32" t="s">
        <v>1021</v>
      </c>
      <c r="C32" t="str">
        <f t="shared" si="1"/>
        <v>INSERT INTO CCD_LEG_ECOSYSTEMS (CRUISE_LEG_ID, REG_ECOSYSTEM_ID) VALUES ((SELECT CRUISE_LEG_ID FROM CCD_CRUISE_LEGS WHERE LEG_NAME = 'RL-17-05 Leg 3'), (SELECT REG_ECOSYSTEM_ID FROM CCD_REG_ECOSYSTEMS WHERE REG_ECOSYSTEM_NAME = 'Pacific Islands Ecosystem Complex'));</v>
      </c>
    </row>
    <row r="33" spans="1:3" x14ac:dyDescent="0.25">
      <c r="A33" t="s">
        <v>339</v>
      </c>
      <c r="B33" t="s">
        <v>1016</v>
      </c>
      <c r="C33" t="str">
        <f t="shared" si="1"/>
        <v>INSERT INTO CCD_LEG_ECOSYSTEMS (CRUISE_LEG_ID, REG_ECOSYSTEM_ID) VALUES ((SELECT CRUISE_LEG_ID FROM CCD_CRUISE_LEGS WHERE LEG_NAME = 'RL-17-05 Leg 3'), (SELECT REG_ECOSYSTEM_ID FROM CCD_REG_ECOSYSTEMS WHERE REG_ECOSYSTEM_NAME = 'Eastern Tropical Pacific'));</v>
      </c>
    </row>
    <row r="34" spans="1:3" x14ac:dyDescent="0.25">
      <c r="A34" t="s">
        <v>340</v>
      </c>
      <c r="B34" t="s">
        <v>1021</v>
      </c>
      <c r="C34" t="str">
        <f t="shared" si="1"/>
        <v>INSERT INTO CCD_LEG_ECOSYSTEMS (CRUISE_LEG_ID, REG_ECOSYSTEM_ID) VALUES ((SELECT CRUISE_LEG_ID FROM CCD_CRUISE_LEGS WHERE LEG_NAME = 'RL-17-05 Leg 4'), (SELECT REG_ECOSYSTEM_ID FROM CCD_REG_ECOSYSTEMS WHERE REG_ECOSYSTEM_NAME = 'Pacific Islands Ecosystem Complex'));</v>
      </c>
    </row>
    <row r="35" spans="1:3" x14ac:dyDescent="0.25">
      <c r="A35" t="s">
        <v>340</v>
      </c>
      <c r="B35" t="s">
        <v>1016</v>
      </c>
      <c r="C35" t="str">
        <f t="shared" si="1"/>
        <v>INSERT INTO CCD_LEG_ECOSYSTEMS (CRUISE_LEG_ID, REG_ECOSYSTEM_ID) VALUES ((SELECT CRUISE_LEG_ID FROM CCD_CRUISE_LEGS WHERE LEG_NAME = 'RL-17-05 Leg 4'), (SELECT REG_ECOSYSTEM_ID FROM CCD_REG_ECOSYSTEMS WHERE REG_ECOSYSTEM_NAME = 'Eastern Tropical Pacific'));</v>
      </c>
    </row>
    <row r="36" spans="1:3" x14ac:dyDescent="0.25">
      <c r="A36" t="s">
        <v>341</v>
      </c>
      <c r="B36" t="s">
        <v>1020</v>
      </c>
      <c r="C36" t="str">
        <f t="shared" si="1"/>
        <v>INSERT INTO CCD_LEG_ECOSYSTEMS (CRUISE_LEG_ID, REG_ECOSYSTEM_ID) VALUES ((SELECT CRUISE_LEG_ID FROM CCD_CRUISE_LEGS WHERE LEG_NAME = 'RL-17-05 Leg 5'), (SELECT REG_ECOSYSTEM_ID FROM CCD_REG_ECOSYSTEMS WHERE REG_ECOSYSTEM_NAME = 'Northeast Shelf'));</v>
      </c>
    </row>
    <row r="37" spans="1:3" x14ac:dyDescent="0.25">
      <c r="A37" t="s">
        <v>341</v>
      </c>
      <c r="B37" t="s">
        <v>1021</v>
      </c>
      <c r="C37" t="str">
        <f t="shared" si="1"/>
        <v>INSERT INTO CCD_LEG_ECOSYSTEMS (CRUISE_LEG_ID, REG_ECOSYSTEM_ID) VALUES ((SELECT CRUISE_LEG_ID FROM CCD_CRUISE_LEGS WHERE LEG_NAME = 'RL-17-05 Leg 5'), (SELECT REG_ECOSYSTEM_ID FROM CCD_REG_ECOSYSTEMS WHERE REG_ECOSYSTEM_NAME = 'Pacific Islands Ecosystem Complex'));</v>
      </c>
    </row>
    <row r="38" spans="1:3" x14ac:dyDescent="0.25">
      <c r="A38" t="s">
        <v>2007</v>
      </c>
      <c r="B38" t="s">
        <v>1016</v>
      </c>
      <c r="C38" t="str">
        <f t="shared" si="1"/>
        <v>INSERT INTO CCD_LEG_ECOSYSTEMS (CRUISE_LEG_ID, REG_ECOSYSTEM_ID) VALUES ((SELECT CRUISE_LEG_ID FROM CCD_CRUISE_LEGS WHERE LEG_NAME = 'RL-17-05 Leg 6'), (SELECT REG_ECOSYSTEM_ID FROM CCD_REG_ECOSYSTEMS WHERE REG_ECOSYSTEM_NAME = 'Eastern Tropical Pacific'));</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2"/>
  <sheetViews>
    <sheetView topLeftCell="A79" workbookViewId="0">
      <selection activeCell="C120" sqref="C120:C122"/>
    </sheetView>
  </sheetViews>
  <sheetFormatPr defaultRowHeight="15" x14ac:dyDescent="0.25"/>
  <cols>
    <col min="1" max="1" width="17.28515625" bestFit="1" customWidth="1"/>
    <col min="2" max="2" width="59.7109375" bestFit="1" customWidth="1"/>
  </cols>
  <sheetData>
    <row r="1" spans="1:3" x14ac:dyDescent="0.25">
      <c r="A1" t="s">
        <v>1724</v>
      </c>
      <c r="B1" t="s">
        <v>1726</v>
      </c>
      <c r="C1" t="s">
        <v>1705</v>
      </c>
    </row>
    <row r="2" spans="1:3" x14ac:dyDescent="0.25">
      <c r="A2" t="s">
        <v>3</v>
      </c>
      <c r="B2" t="s">
        <v>802</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822</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810</v>
      </c>
      <c r="C4" t="str">
        <f t="shared" si="0"/>
        <v>INSERT INTO CCD_LEG_GEAR (CRUISE_LEG_ID, GEAR_ID) VALUES ((SELECT CRUISE_LEG_ID FROM CCD_CRUISE_LEGS WHERE LEG_NAME = 'HA1007'), (SELECT GEAR_ID FROM CCD_GEAR WHERE GEAR_NAME = 'Snorkel/Free Dive'));</v>
      </c>
    </row>
    <row r="5" spans="1:3" x14ac:dyDescent="0.25">
      <c r="A5" s="5" t="s">
        <v>186</v>
      </c>
      <c r="B5" t="s">
        <v>802</v>
      </c>
      <c r="C5" t="str">
        <f t="shared" si="0"/>
        <v>INSERT INTO CCD_LEG_GEAR (CRUISE_LEG_ID, GEAR_ID) VALUES ((SELECT CRUISE_LEG_ID FROM CCD_CRUISE_LEGS WHERE LEG_NAME = 'HA1201_LEG_I'), (SELECT GEAR_ID FROM CCD_GEAR WHERE GEAR_NAME = 'SCUBA'));</v>
      </c>
    </row>
    <row r="6" spans="1:3" x14ac:dyDescent="0.25">
      <c r="A6" s="5" t="s">
        <v>186</v>
      </c>
      <c r="B6" t="s">
        <v>734</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203</v>
      </c>
      <c r="B7" t="s">
        <v>802</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802</v>
      </c>
      <c r="C8" t="str">
        <f t="shared" si="0"/>
        <v>INSERT INTO CCD_LEG_GEAR (CRUISE_LEG_ID, GEAR_ID) VALUES ((SELECT CRUISE_LEG_ID FROM CCD_CRUISE_LEGS WHERE LEG_NAME = 'HI1001_LEGII'), (SELECT GEAR_ID FROM CCD_GEAR WHERE GEAR_NAME = 'SCUBA'));</v>
      </c>
    </row>
    <row r="9" spans="1:3" x14ac:dyDescent="0.25">
      <c r="A9" s="5" t="s">
        <v>20</v>
      </c>
      <c r="B9" t="s">
        <v>735</v>
      </c>
      <c r="C9" t="str">
        <f t="shared" si="0"/>
        <v>INSERT INTO CCD_LEG_GEAR (CRUISE_LEG_ID, GEAR_ID) VALUES ((SELECT CRUISE_LEG_ID FROM CCD_CRUISE_LEGS WHERE LEG_NAME = 'HI1001_LEGII'), (SELECT GEAR_ID FROM CCD_GEAR WHERE GEAR_NAME = 'AUV'));</v>
      </c>
    </row>
    <row r="10" spans="1:3" x14ac:dyDescent="0.25">
      <c r="A10" t="s">
        <v>17</v>
      </c>
      <c r="B10" t="s">
        <v>802</v>
      </c>
      <c r="C10" t="str">
        <f t="shared" si="0"/>
        <v>INSERT INTO CCD_LEG_GEAR (CRUISE_LEG_ID, GEAR_ID) VALUES ((SELECT CRUISE_LEG_ID FROM CCD_CRUISE_LEGS WHERE LEG_NAME = 'HI0701'), (SELECT GEAR_ID FROM CCD_GEAR WHERE GEAR_NAME = 'SCUBA'));</v>
      </c>
    </row>
    <row r="11" spans="1:3" x14ac:dyDescent="0.25">
      <c r="A11" t="s">
        <v>17</v>
      </c>
      <c r="B11" t="s">
        <v>750</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row r="16" spans="1:3" x14ac:dyDescent="0.25">
      <c r="A16" s="1" t="s">
        <v>1864</v>
      </c>
    </row>
    <row r="17" spans="1:3" x14ac:dyDescent="0.25">
      <c r="A17" s="15" t="s">
        <v>3</v>
      </c>
      <c r="B17" t="s">
        <v>802</v>
      </c>
      <c r="C17" t="str">
        <f t="shared" ref="C17:C40" si="1">CONCATENATE("INSERT INTO CCD_LEG_GEAR (CRUISE_LEG_ID, GEAR_ID) VALUES ((SELECT CRUISE_LEG_ID FROM CCD_CRUISE_LEGS WHERE LEG_NAME = '", SUBSTITUTE(A17, "'", "''"), "'), (SELECT GEAR_ID FROM CCD_GEAR WHERE GEAR_NAME = '", SUBSTITUTE(B17, "'", "''"), "'));")</f>
        <v>INSERT INTO CCD_LEG_GEAR (CRUISE_LEG_ID, GEAR_ID) VALUES ((SELECT CRUISE_LEG_ID FROM CCD_CRUISE_LEGS WHERE LEG_NAME = 'HA1007'), (SELECT GEAR_ID FROM CCD_GEAR WHERE GEAR_NAME = 'SCUBA'));</v>
      </c>
    </row>
    <row r="18" spans="1:3" x14ac:dyDescent="0.25">
      <c r="A18" s="15" t="s">
        <v>1863</v>
      </c>
      <c r="B18" t="s">
        <v>822</v>
      </c>
      <c r="C18" t="str">
        <f t="shared" si="1"/>
        <v>INSERT INTO CCD_LEG_GEAR (CRUISE_LEG_ID, GEAR_ID) VALUES ((SELECT CRUISE_LEG_ID FROM CCD_CRUISE_LEGS WHERE LEG_NAME = 'HA1007 (copy)'), (SELECT GEAR_ID FROM CCD_GEAR WHERE GEAR_NAME = 'Trawl'));</v>
      </c>
    </row>
    <row r="19" spans="1:3" x14ac:dyDescent="0.25">
      <c r="A19" s="15" t="s">
        <v>260</v>
      </c>
      <c r="B19" t="s">
        <v>810</v>
      </c>
      <c r="C19" t="str">
        <f t="shared" si="1"/>
        <v>INSERT INTO CCD_LEG_GEAR (CRUISE_LEG_ID, GEAR_ID) VALUES ((SELECT CRUISE_LEG_ID FROM CCD_CRUISE_LEGS WHERE LEG_NAME = 'OES0411_LEGI'), (SELECT GEAR_ID FROM CCD_GEAR WHERE GEAR_NAME = 'Snorkel/Free Dive'));</v>
      </c>
    </row>
    <row r="20" spans="1:3" x14ac:dyDescent="0.25">
      <c r="A20" s="15" t="s">
        <v>261</v>
      </c>
      <c r="B20" t="s">
        <v>802</v>
      </c>
      <c r="C20" t="str">
        <f t="shared" si="1"/>
        <v>INSERT INTO CCD_LEG_GEAR (CRUISE_LEG_ID, GEAR_ID) VALUES ((SELECT CRUISE_LEG_ID FROM CCD_CRUISE_LEGS WHERE LEG_NAME = 'OES0411_LEGII'), (SELECT GEAR_ID FROM CCD_GEAR WHERE GEAR_NAME = 'SCUBA'));</v>
      </c>
    </row>
    <row r="21" spans="1:3" x14ac:dyDescent="0.25">
      <c r="A21" s="15" t="s">
        <v>327</v>
      </c>
      <c r="B21" t="s">
        <v>734</v>
      </c>
      <c r="C21" t="str">
        <f t="shared" si="1"/>
        <v>INSERT INTO CCD_LEG_GEAR (CRUISE_LEG_ID, GEAR_ID) VALUES ((SELECT CRUISE_LEG_ID FROM CCD_CRUISE_LEGS WHERE LEG_NAME = 'TC0201_LEGI'), (SELECT GEAR_ID FROM CCD_GEAR WHERE GEAR_NAME = 'Autonomous Reef Monitoring Structure (ARMS)'));</v>
      </c>
    </row>
    <row r="22" spans="1:3" x14ac:dyDescent="0.25">
      <c r="A22" s="15" t="s">
        <v>95</v>
      </c>
      <c r="B22" t="s">
        <v>802</v>
      </c>
      <c r="C22" t="str">
        <f t="shared" si="1"/>
        <v>INSERT INTO CCD_LEG_GEAR (CRUISE_LEG_ID, GEAR_ID) VALUES ((SELECT CRUISE_LEG_ID FROM CCD_CRUISE_LEGS WHERE LEG_NAME = 'TC0201_LEGII'), (SELECT GEAR_ID FROM CCD_GEAR WHERE GEAR_NAME = 'SCUBA'));</v>
      </c>
    </row>
    <row r="23" spans="1:3" x14ac:dyDescent="0.25">
      <c r="A23" s="15" t="s">
        <v>19</v>
      </c>
      <c r="B23" t="s">
        <v>802</v>
      </c>
      <c r="C23" t="str">
        <f t="shared" si="1"/>
        <v>INSERT INTO CCD_LEG_GEAR (CRUISE_LEG_ID, GEAR_ID) VALUES ((SELECT CRUISE_LEG_ID FROM CCD_CRUISE_LEGS WHERE LEG_NAME = 'HI1001_LEGI'), (SELECT GEAR_ID FROM CCD_GEAR WHERE GEAR_NAME = 'SCUBA'));</v>
      </c>
    </row>
    <row r="24" spans="1:3" x14ac:dyDescent="0.25">
      <c r="A24" s="15" t="s">
        <v>20</v>
      </c>
      <c r="B24" t="s">
        <v>735</v>
      </c>
      <c r="C24" t="str">
        <f t="shared" si="1"/>
        <v>INSERT INTO CCD_LEG_GEAR (CRUISE_LEG_ID, GEAR_ID) VALUES ((SELECT CRUISE_LEG_ID FROM CCD_CRUISE_LEGS WHERE LEG_NAME = 'HI1001_LEGII'), (SELECT GEAR_ID FROM CCD_GEAR WHERE GEAR_NAME = 'AUV'));</v>
      </c>
    </row>
    <row r="25" spans="1:3" x14ac:dyDescent="0.25">
      <c r="A25" s="15" t="s">
        <v>21</v>
      </c>
      <c r="B25" t="s">
        <v>802</v>
      </c>
      <c r="C25" t="str">
        <f t="shared" si="1"/>
        <v>INSERT INTO CCD_LEG_GEAR (CRUISE_LEG_ID, GEAR_ID) VALUES ((SELECT CRUISE_LEG_ID FROM CCD_CRUISE_LEGS WHERE LEG_NAME = 'HI1001_LEGIII'), (SELECT GEAR_ID FROM CCD_GEAR WHERE GEAR_NAME = 'SCUBA'));</v>
      </c>
    </row>
    <row r="26" spans="1:3" x14ac:dyDescent="0.25">
      <c r="A26" s="15" t="s">
        <v>187</v>
      </c>
      <c r="B26" t="s">
        <v>750</v>
      </c>
      <c r="C26" t="str">
        <f t="shared" si="1"/>
        <v>INSERT INTO CCD_LEG_GEAR (CRUISE_LEG_ID, GEAR_ID) VALUES ((SELECT CRUISE_LEG_ID FROM CCD_CRUISE_LEGS WHERE LEG_NAME = 'HA1101_LEG_I'), (SELECT GEAR_ID FROM CCD_GEAR WHERE GEAR_NAME = 'DCIP'));</v>
      </c>
    </row>
    <row r="27" spans="1:3" x14ac:dyDescent="0.25">
      <c r="A27" s="15" t="s">
        <v>325</v>
      </c>
      <c r="B27" t="s">
        <v>111</v>
      </c>
      <c r="C27" t="str">
        <f t="shared" si="1"/>
        <v>INSERT INTO CCD_LEG_GEAR (CRUISE_LEG_ID, GEAR_ID) VALUES ((SELECT CRUISE_LEG_ID FROM CCD_CRUISE_LEGS WHERE LEG_NAME = 'HA1101_LEG_III'), (SELECT GEAR_ID FROM CCD_GEAR WHERE GEAR_NAME = 'CTD'));</v>
      </c>
    </row>
    <row r="28" spans="1:3" x14ac:dyDescent="0.25">
      <c r="A28" s="15" t="s">
        <v>337</v>
      </c>
      <c r="B28" t="s">
        <v>803</v>
      </c>
      <c r="C28" t="str">
        <f t="shared" si="1"/>
        <v>INSERT INTO CCD_LEG_GEAR (CRUISE_LEG_ID, GEAR_ID) VALUES ((SELECT CRUISE_LEG_ID FROM CCD_CRUISE_LEGS WHERE LEG_NAME = 'RL-17-05 Leg 1'), (SELECT GEAR_ID FROM CCD_GEAR WHERE GEAR_NAME = 'Seine'));</v>
      </c>
    </row>
    <row r="29" spans="1:3" x14ac:dyDescent="0.25">
      <c r="A29" s="15" t="s">
        <v>338</v>
      </c>
      <c r="B29" t="s">
        <v>804</v>
      </c>
      <c r="C29" t="str">
        <f t="shared" si="1"/>
        <v>INSERT INTO CCD_LEG_GEAR (CRUISE_LEG_ID, GEAR_ID) VALUES ((SELECT CRUISE_LEG_ID FROM CCD_CRUISE_LEGS WHERE LEG_NAME = 'RL-17-05 Leg 2'), (SELECT GEAR_ID FROM CCD_GEAR WHERE GEAR_NAME = 'Set Net'));</v>
      </c>
    </row>
    <row r="30" spans="1:3" x14ac:dyDescent="0.25">
      <c r="A30" s="15" t="s">
        <v>339</v>
      </c>
      <c r="B30" t="s">
        <v>805</v>
      </c>
      <c r="C30" t="str">
        <f t="shared" si="1"/>
        <v>INSERT INTO CCD_LEG_GEAR (CRUISE_LEG_ID, GEAR_ID) VALUES ((SELECT CRUISE_LEG_ID FROM CCD_CRUISE_LEGS WHERE LEG_NAME = 'RL-17-05 Leg 3'), (SELECT GEAR_ID FROM CCD_GEAR WHERE GEAR_NAME = 'Settlement Traps'));</v>
      </c>
    </row>
    <row r="31" spans="1:3" x14ac:dyDescent="0.25">
      <c r="A31" s="15" t="s">
        <v>341</v>
      </c>
      <c r="B31" t="s">
        <v>806</v>
      </c>
      <c r="C31" t="str">
        <f t="shared" si="1"/>
        <v>INSERT INTO CCD_LEG_GEAR (CRUISE_LEG_ID, GEAR_ID) VALUES ((SELECT CRUISE_LEG_ID FROM CCD_CRUISE_LEGS WHERE LEG_NAME = 'RL-17-05 Leg 5'), (SELECT GEAR_ID FROM CCD_GEAR WHERE GEAR_NAME = 'Short bottom longline'));</v>
      </c>
    </row>
    <row r="32" spans="1:3" x14ac:dyDescent="0.25">
      <c r="A32" s="15" t="s">
        <v>1867</v>
      </c>
      <c r="B32" t="s">
        <v>807</v>
      </c>
      <c r="C32" t="str">
        <f t="shared" si="1"/>
        <v>INSERT INTO CCD_LEG_GEAR (CRUISE_LEG_ID, GEAR_ID) VALUES ((SELECT CRUISE_LEG_ID FROM CCD_CRUISE_LEGS WHERE LEG_NAME = 'SE-15-01 Leg 1'), (SELECT GEAR_ID FROM CCD_GEAR WHERE GEAR_NAME = 'Side Scan'));</v>
      </c>
    </row>
    <row r="33" spans="1:3" x14ac:dyDescent="0.25">
      <c r="A33" s="15" t="s">
        <v>1868</v>
      </c>
      <c r="B33" t="s">
        <v>808</v>
      </c>
      <c r="C33" t="str">
        <f t="shared" si="1"/>
        <v>INSERT INTO CCD_LEG_GEAR (CRUISE_LEG_ID, GEAR_ID) VALUES ((SELECT CRUISE_LEG_ID FROM CCD_CRUISE_LEGS WHERE LEG_NAME = 'SE-15-01 Leg 2'), (SELECT GEAR_ID FROM CCD_GEAR WHERE GEAR_NAME = 'Single Beam'));</v>
      </c>
    </row>
    <row r="34" spans="1:3" x14ac:dyDescent="0.25">
      <c r="A34" s="15" t="s">
        <v>1869</v>
      </c>
      <c r="B34" t="s">
        <v>809</v>
      </c>
      <c r="C34" t="str">
        <f t="shared" si="1"/>
        <v>INSERT INTO CCD_LEG_GEAR (CRUISE_LEG_ID, GEAR_ID) VALUES ((SELECT CRUISE_LEG_ID FROM CCD_CRUISE_LEGS WHERE LEG_NAME = 'HA1102_LEG_I'), (SELECT GEAR_ID FROM CCD_GEAR WHERE GEAR_NAME = 'Skimmer Trawl'));</v>
      </c>
    </row>
    <row r="35" spans="1:3" x14ac:dyDescent="0.25">
      <c r="A35" s="15" t="s">
        <v>1870</v>
      </c>
      <c r="B35" t="s">
        <v>764</v>
      </c>
      <c r="C35" t="str">
        <f t="shared" si="1"/>
        <v>INSERT INTO CCD_LEG_GEAR (CRUISE_LEG_ID, GEAR_ID) VALUES ((SELECT CRUISE_LEG_ID FROM CCD_CRUISE_LEGS WHERE LEG_NAME = 'HA1102_LEG_II'), (SELECT GEAR_ID FROM CCD_GEAR WHERE GEAR_NAME = 'High-frequency Autonomous Acoustic Recording Package (HARP)'));</v>
      </c>
    </row>
    <row r="36" spans="1:3" x14ac:dyDescent="0.25">
      <c r="A36" s="15" t="s">
        <v>65</v>
      </c>
      <c r="B36" t="s">
        <v>765</v>
      </c>
      <c r="C36" t="str">
        <f t="shared" si="1"/>
        <v>INSERT INTO CCD_LEG_GEAR (CRUISE_LEG_ID, GEAR_ID) VALUES ((SELECT CRUISE_LEG_ID FROM CCD_CRUISE_LEGS WHERE LEG_NAME = 'OES0706'), (SELECT GEAR_ID FROM CCD_GEAR WHERE GEAR_NAME = 'Hook and Line'));</v>
      </c>
    </row>
    <row r="37" spans="1:3" x14ac:dyDescent="0.25">
      <c r="A37" s="15" t="s">
        <v>10</v>
      </c>
      <c r="B37" t="s">
        <v>766</v>
      </c>
      <c r="C37" t="str">
        <f t="shared" si="1"/>
        <v>INSERT INTO CCD_LEG_GEAR (CRUISE_LEG_ID, GEAR_ID) VALUES ((SELECT CRUISE_LEG_ID FROM CCD_CRUISE_LEGS WHERE LEG_NAME = 'HI0401'), (SELECT GEAR_ID FROM CCD_GEAR WHERE GEAR_NAME = 'Human Observation'));</v>
      </c>
    </row>
    <row r="38" spans="1:3" x14ac:dyDescent="0.25">
      <c r="A38" t="s">
        <v>47</v>
      </c>
      <c r="B38" t="s">
        <v>767</v>
      </c>
      <c r="C38" t="str">
        <f t="shared" si="1"/>
        <v>INSERT INTO CCD_LEG_GEAR (CRUISE_LEG_ID, GEAR_ID) VALUES ((SELECT CRUISE_LEG_ID FROM CCD_CRUISE_LEGS WHERE LEG_NAME = 'OES0509'), (SELECT GEAR_ID FROM CCD_GEAR WHERE GEAR_NAME = 'Hydroacoustics'));</v>
      </c>
    </row>
    <row r="39" spans="1:3" x14ac:dyDescent="0.25">
      <c r="A39" t="s">
        <v>59</v>
      </c>
      <c r="B39" t="s">
        <v>768</v>
      </c>
      <c r="C39" t="str">
        <f t="shared" si="1"/>
        <v>INSERT INTO CCD_LEG_GEAR (CRUISE_LEG_ID, GEAR_ID) VALUES ((SELECT CRUISE_LEG_ID FROM CCD_CRUISE_LEGS WHERE LEG_NAME = 'OES0607'), (SELECT GEAR_ID FROM CCD_GEAR WHERE GEAR_NAME = 'IBS COD Trawl'));</v>
      </c>
    </row>
    <row r="40" spans="1:3" x14ac:dyDescent="0.25">
      <c r="A40" t="s">
        <v>1862</v>
      </c>
      <c r="B40" t="s">
        <v>769</v>
      </c>
      <c r="C40" t="str">
        <f t="shared" si="1"/>
        <v>INSERT INTO CCD_LEG_GEAR (CRUISE_LEG_ID, GEAR_ID) VALUES ((SELECT CRUISE_LEG_ID FROM CCD_CRUISE_LEGS WHERE LEG_NAME = 'TC-03-07'), (SELECT GEAR_ID FROM CCD_GEAR WHERE GEAR_NAME = 'International Young Gadoid Pelagic Trawl'));</v>
      </c>
    </row>
    <row r="49" spans="1:3" x14ac:dyDescent="0.25">
      <c r="A49" s="1" t="s">
        <v>1865</v>
      </c>
    </row>
    <row r="50" spans="1:3" x14ac:dyDescent="0.25">
      <c r="A50" t="s">
        <v>69</v>
      </c>
      <c r="B50" t="s">
        <v>764</v>
      </c>
      <c r="C50" t="str">
        <f t="shared" ref="C50:C67" si="2">CONCATENATE("INSERT INTO CCD_LEG_GEAR (CRUISE_LEG_ID, GEAR_ID) VALUES ((SELECT CRUISE_LEG_ID FROM CCD_CRUISE_LEGS WHERE LEG_NAME = '", SUBSTITUTE(A50, "'", "''"), "'), (SELECT GEAR_ID FROM CCD_GEAR WHERE GEAR_NAME = '", SUBSTITUTE(B50, "'", "''"), "'));")</f>
        <v>INSERT INTO CCD_LEG_GEAR (CRUISE_LEG_ID, GEAR_ID) VALUES ((SELECT CRUISE_LEG_ID FROM CCD_CRUISE_LEGS WHERE LEG_NAME = 'OES0908_LEGI'), (SELECT GEAR_ID FROM CCD_GEAR WHERE GEAR_NAME = 'High-frequency Autonomous Acoustic Recording Package (HARP)'));</v>
      </c>
    </row>
    <row r="51" spans="1:3" x14ac:dyDescent="0.25">
      <c r="A51" t="s">
        <v>69</v>
      </c>
      <c r="B51" t="s">
        <v>765</v>
      </c>
      <c r="C51" t="str">
        <f t="shared" si="2"/>
        <v>INSERT INTO CCD_LEG_GEAR (CRUISE_LEG_ID, GEAR_ID) VALUES ((SELECT CRUISE_LEG_ID FROM CCD_CRUISE_LEGS WHERE LEG_NAME = 'OES0908_LEGI'), (SELECT GEAR_ID FROM CCD_GEAR WHERE GEAR_NAME = 'Hook and Line'));</v>
      </c>
    </row>
    <row r="52" spans="1:3" x14ac:dyDescent="0.25">
      <c r="A52" t="s">
        <v>69</v>
      </c>
      <c r="B52" t="s">
        <v>766</v>
      </c>
      <c r="C52" t="str">
        <f t="shared" si="2"/>
        <v>INSERT INTO CCD_LEG_GEAR (CRUISE_LEG_ID, GEAR_ID) VALUES ((SELECT CRUISE_LEG_ID FROM CCD_CRUISE_LEGS WHERE LEG_NAME = 'OES0908_LEGI'), (SELECT GEAR_ID FROM CCD_GEAR WHERE GEAR_NAME = 'Human Observation'));</v>
      </c>
    </row>
    <row r="53" spans="1:3" x14ac:dyDescent="0.25">
      <c r="A53" t="s">
        <v>70</v>
      </c>
      <c r="B53" t="s">
        <v>795</v>
      </c>
      <c r="C53" t="str">
        <f t="shared" si="2"/>
        <v>INSERT INTO CCD_LEG_GEAR (CRUISE_LEG_ID, GEAR_ID) VALUES ((SELECT CRUISE_LEG_ID FROM CCD_CRUISE_LEGS WHERE LEG_NAME = 'OES0908_LEGII'), (SELECT GEAR_ID FROM CCD_GEAR WHERE GEAR_NAME = 'PIT Tags'));</v>
      </c>
    </row>
    <row r="54" spans="1:3" x14ac:dyDescent="0.25">
      <c r="A54" t="s">
        <v>70</v>
      </c>
      <c r="B54" t="s">
        <v>802</v>
      </c>
      <c r="C54" t="str">
        <f t="shared" si="2"/>
        <v>INSERT INTO CCD_LEG_GEAR (CRUISE_LEG_ID, GEAR_ID) VALUES ((SELECT CRUISE_LEG_ID FROM CCD_CRUISE_LEGS WHERE LEG_NAME = 'OES0908_LEGII'), (SELECT GEAR_ID FROM CCD_GEAR WHERE GEAR_NAME = 'SCUBA'));</v>
      </c>
    </row>
    <row r="55" spans="1:3" x14ac:dyDescent="0.25">
      <c r="A55" t="s">
        <v>70</v>
      </c>
      <c r="B55" t="s">
        <v>810</v>
      </c>
      <c r="C55" t="str">
        <f t="shared" si="2"/>
        <v>INSERT INTO CCD_LEG_GEAR (CRUISE_LEG_ID, GEAR_ID) VALUES ((SELECT CRUISE_LEG_ID FROM CCD_CRUISE_LEGS WHERE LEG_NAME = 'OES0908_LEGII'), (SELECT GEAR_ID FROM CCD_GEAR WHERE GEAR_NAME = 'Snorkel/Free Dive'));</v>
      </c>
    </row>
    <row r="56" spans="1:3" x14ac:dyDescent="0.25">
      <c r="A56" t="s">
        <v>70</v>
      </c>
      <c r="B56" t="s">
        <v>814</v>
      </c>
      <c r="C56" t="str">
        <f t="shared" si="2"/>
        <v>INSERT INTO CCD_LEG_GEAR (CRUISE_LEG_ID, GEAR_ID) VALUES ((SELECT CRUISE_LEG_ID FROM CCD_CRUISE_LEGS WHERE LEG_NAME = 'OES0908_LEGII'), (SELECT GEAR_ID FROM CCD_GEAR WHERE GEAR_NAME = 'Tags (satellite, acoustic and others)'));</v>
      </c>
    </row>
    <row r="57" spans="1:3" x14ac:dyDescent="0.25">
      <c r="A57" t="s">
        <v>70</v>
      </c>
      <c r="B57" t="s">
        <v>816</v>
      </c>
      <c r="C57" t="str">
        <f t="shared" si="2"/>
        <v>INSERT INTO CCD_LEG_GEAR (CRUISE_LEG_ID, GEAR_ID) VALUES ((SELECT CRUISE_LEG_ID FROM CCD_CRUISE_LEGS WHERE LEG_NAME = 'OES0908_LEGII'), (SELECT GEAR_ID FROM CCD_GEAR WHERE GEAR_NAME = 'Temperature Depth Recorders (TDRs)'));</v>
      </c>
    </row>
    <row r="58" spans="1:3" x14ac:dyDescent="0.25">
      <c r="A58" t="s">
        <v>70</v>
      </c>
      <c r="B58" t="s">
        <v>819</v>
      </c>
      <c r="C58" t="str">
        <f t="shared" si="2"/>
        <v>INSERT INTO CCD_LEG_GEAR (CRUISE_LEG_ID, GEAR_ID) VALUES ((SELECT CRUISE_LEG_ID FROM CCD_CRUISE_LEGS WHERE LEG_NAME = 'OES0908_LEGII'), (SELECT GEAR_ID FROM CCD_GEAR WHERE GEAR_NAME = 'Towed Hydrophone Array'));</v>
      </c>
    </row>
    <row r="59" spans="1:3" x14ac:dyDescent="0.25">
      <c r="A59" t="s">
        <v>70</v>
      </c>
      <c r="B59" t="s">
        <v>822</v>
      </c>
      <c r="C59" t="str">
        <f t="shared" si="2"/>
        <v>INSERT INTO CCD_LEG_GEAR (CRUISE_LEG_ID, GEAR_ID) VALUES ((SELECT CRUISE_LEG_ID FROM CCD_CRUISE_LEGS WHERE LEG_NAME = 'OES0908_LEGII'), (SELECT GEAR_ID FROM CCD_GEAR WHERE GEAR_NAME = 'Trawl'));</v>
      </c>
    </row>
    <row r="60" spans="1:3" x14ac:dyDescent="0.25">
      <c r="A60" t="s">
        <v>70</v>
      </c>
      <c r="B60" t="s">
        <v>825</v>
      </c>
      <c r="C60" t="str">
        <f t="shared" si="2"/>
        <v>INSERT INTO CCD_LEG_GEAR (CRUISE_LEG_ID, GEAR_ID) VALUES ((SELECT CRUISE_LEG_ID FROM CCD_CRUISE_LEGS WHERE LEG_NAME = 'OES0908_LEGII'), (SELECT GEAR_ID FROM CCD_GEAR WHERE GEAR_NAME = 'Visual Census'));</v>
      </c>
    </row>
    <row r="61" spans="1:3" x14ac:dyDescent="0.25">
      <c r="A61" t="s">
        <v>337</v>
      </c>
      <c r="B61" t="s">
        <v>764</v>
      </c>
      <c r="C61" t="str">
        <f t="shared" si="2"/>
        <v>INSERT INTO CCD_LEG_GEAR (CRUISE_LEG_ID, GEAR_ID) VALUES ((SELECT CRUISE_LEG_ID FROM CCD_CRUISE_LEGS WHERE LEG_NAME = 'RL-17-05 Leg 1'), (SELECT GEAR_ID FROM CCD_GEAR WHERE GEAR_NAME = 'High-frequency Autonomous Acoustic Recording Package (HARP)'));</v>
      </c>
    </row>
    <row r="62" spans="1:3" x14ac:dyDescent="0.25">
      <c r="A62" t="s">
        <v>337</v>
      </c>
      <c r="B62" t="s">
        <v>765</v>
      </c>
      <c r="C62" t="str">
        <f t="shared" si="2"/>
        <v>INSERT INTO CCD_LEG_GEAR (CRUISE_LEG_ID, GEAR_ID) VALUES ((SELECT CRUISE_LEG_ID FROM CCD_CRUISE_LEGS WHERE LEG_NAME = 'RL-17-05 Leg 1'), (SELECT GEAR_ID FROM CCD_GEAR WHERE GEAR_NAME = 'Hook and Line'));</v>
      </c>
    </row>
    <row r="63" spans="1:3" x14ac:dyDescent="0.25">
      <c r="A63" t="s">
        <v>337</v>
      </c>
      <c r="B63" t="s">
        <v>766</v>
      </c>
      <c r="C63" t="str">
        <f t="shared" si="2"/>
        <v>INSERT INTO CCD_LEG_GEAR (CRUISE_LEG_ID, GEAR_ID) VALUES ((SELECT CRUISE_LEG_ID FROM CCD_CRUISE_LEGS WHERE LEG_NAME = 'RL-17-05 Leg 1'), (SELECT GEAR_ID FROM CCD_GEAR WHERE GEAR_NAME = 'Human Observation'));</v>
      </c>
    </row>
    <row r="64" spans="1:3" x14ac:dyDescent="0.25">
      <c r="A64" t="s">
        <v>337</v>
      </c>
      <c r="B64" t="s">
        <v>795</v>
      </c>
      <c r="C64" t="str">
        <f t="shared" si="2"/>
        <v>INSERT INTO CCD_LEG_GEAR (CRUISE_LEG_ID, GEAR_ID) VALUES ((SELECT CRUISE_LEG_ID FROM CCD_CRUISE_LEGS WHERE LEG_NAME = 'RL-17-05 Leg 1'), (SELECT GEAR_ID FROM CCD_GEAR WHERE GEAR_NAME = 'PIT Tags'));</v>
      </c>
    </row>
    <row r="65" spans="1:3" x14ac:dyDescent="0.25">
      <c r="A65" t="s">
        <v>337</v>
      </c>
      <c r="B65" t="s">
        <v>802</v>
      </c>
      <c r="C65" t="str">
        <f t="shared" si="2"/>
        <v>INSERT INTO CCD_LEG_GEAR (CRUISE_LEG_ID, GEAR_ID) VALUES ((SELECT CRUISE_LEG_ID FROM CCD_CRUISE_LEGS WHERE LEG_NAME = 'RL-17-05 Leg 1'), (SELECT GEAR_ID FROM CCD_GEAR WHERE GEAR_NAME = 'SCUBA'));</v>
      </c>
    </row>
    <row r="66" spans="1:3" x14ac:dyDescent="0.25">
      <c r="A66" t="s">
        <v>338</v>
      </c>
      <c r="B66" t="s">
        <v>810</v>
      </c>
      <c r="C66" t="str">
        <f t="shared" si="2"/>
        <v>INSERT INTO CCD_LEG_GEAR (CRUISE_LEG_ID, GEAR_ID) VALUES ((SELECT CRUISE_LEG_ID FROM CCD_CRUISE_LEGS WHERE LEG_NAME = 'RL-17-05 Leg 2'), (SELECT GEAR_ID FROM CCD_GEAR WHERE GEAR_NAME = 'Snorkel/Free Dive'));</v>
      </c>
    </row>
    <row r="67" spans="1:3" x14ac:dyDescent="0.25">
      <c r="A67" t="s">
        <v>338</v>
      </c>
      <c r="B67" t="s">
        <v>802</v>
      </c>
      <c r="C67" t="str">
        <f t="shared" si="2"/>
        <v>INSERT INTO CCD_LEG_GEAR (CRUISE_LEG_ID, GEAR_ID) VALUES ((SELECT CRUISE_LEG_ID FROM CCD_CRUISE_LEGS WHERE LEG_NAME = 'RL-17-05 Leg 2'), (SELECT GEAR_ID FROM CCD_GEAR WHERE GEAR_NAME = 'SCUBA'));</v>
      </c>
    </row>
    <row r="73" spans="1:3" x14ac:dyDescent="0.25">
      <c r="A73" s="9" t="s">
        <v>1875</v>
      </c>
      <c r="B73" t="s">
        <v>764</v>
      </c>
      <c r="C73" t="str">
        <f t="shared" ref="C73:C104" si="3">CONCATENATE("INSERT INTO CCD_LEG_GEAR (CRUISE_LEG_ID, GEAR_ID) VALUES ((SELECT CRUISE_LEG_ID FROM CCD_CRUISE_LEGS WHERE LEG_NAME = '", SUBSTITUTE(A73, "'", "''"), "'), (SELECT GEAR_ID FROM CCD_GEAR WHERE GEAR_NAME = '", SUBSTITUTE(B73, "'", "''"), "'));")</f>
        <v>INSERT INTO CCD_LEG_GEAR (CRUISE_LEG_ID, GEAR_ID) VALUES ((SELECT CRUISE_LEG_ID FROM CCD_CRUISE_LEGS WHERE LEG_NAME = 'SE-20-04 Leg 1'), (SELECT GEAR_ID FROM CCD_GEAR WHERE GEAR_NAME = 'High-frequency Autonomous Acoustic Recording Package (HARP)'));</v>
      </c>
    </row>
    <row r="74" spans="1:3" x14ac:dyDescent="0.25">
      <c r="A74" t="s">
        <v>1877</v>
      </c>
      <c r="B74" t="s">
        <v>765</v>
      </c>
      <c r="C74" t="str">
        <f t="shared" si="3"/>
        <v>INSERT INTO CCD_LEG_GEAR (CRUISE_LEG_ID, GEAR_ID) VALUES ((SELECT CRUISE_LEG_ID FROM CCD_CRUISE_LEGS WHERE LEG_NAME = 'SE-21-01 Leg 1'), (SELECT GEAR_ID FROM CCD_GEAR WHERE GEAR_NAME = 'Hook and Line'));</v>
      </c>
    </row>
    <row r="75" spans="1:3" x14ac:dyDescent="0.25">
      <c r="A75" t="s">
        <v>1878</v>
      </c>
      <c r="B75" t="s">
        <v>766</v>
      </c>
      <c r="C75" t="str">
        <f t="shared" si="3"/>
        <v>INSERT INTO CCD_LEG_GEAR (CRUISE_LEG_ID, GEAR_ID) VALUES ((SELECT CRUISE_LEG_ID FROM CCD_CRUISE_LEGS WHERE LEG_NAME = 'SE-21-01 Leg 2'), (SELECT GEAR_ID FROM CCD_GEAR WHERE GEAR_NAME = 'Human Observation'));</v>
      </c>
    </row>
    <row r="76" spans="1:3" x14ac:dyDescent="0.25">
      <c r="A76" t="s">
        <v>1880</v>
      </c>
      <c r="B76" t="s">
        <v>795</v>
      </c>
      <c r="C76" t="str">
        <f t="shared" si="3"/>
        <v>INSERT INTO CCD_LEG_GEAR (CRUISE_LEG_ID, GEAR_ID) VALUES ((SELECT CRUISE_LEG_ID FROM CCD_CRUISE_LEGS WHERE LEG_NAME = 'SE-21-04 Leg 1'), (SELECT GEAR_ID FROM CCD_GEAR WHERE GEAR_NAME = 'PIT Tags'));</v>
      </c>
    </row>
    <row r="77" spans="1:3" x14ac:dyDescent="0.25">
      <c r="A77" t="s">
        <v>1881</v>
      </c>
      <c r="B77" t="s">
        <v>802</v>
      </c>
      <c r="C77" t="str">
        <f t="shared" si="3"/>
        <v>INSERT INTO CCD_LEG_GEAR (CRUISE_LEG_ID, GEAR_ID) VALUES ((SELECT CRUISE_LEG_ID FROM CCD_CRUISE_LEGS WHERE LEG_NAME = 'SE-21-04 Leg 2'), (SELECT GEAR_ID FROM CCD_GEAR WHERE GEAR_NAME = 'SCUBA'));</v>
      </c>
    </row>
    <row r="78" spans="1:3" x14ac:dyDescent="0.25">
      <c r="A78" s="9" t="s">
        <v>1882</v>
      </c>
      <c r="B78" t="s">
        <v>810</v>
      </c>
      <c r="C78" t="str">
        <f t="shared" si="3"/>
        <v>INSERT INTO CCD_LEG_GEAR (CRUISE_LEG_ID, GEAR_ID) VALUES ((SELECT CRUISE_LEG_ID FROM CCD_CRUISE_LEGS WHERE LEG_NAME = 'HI-21-06'), (SELECT GEAR_ID FROM CCD_GEAR WHERE GEAR_NAME = 'Snorkel/Free Dive'));</v>
      </c>
    </row>
    <row r="79" spans="1:3" x14ac:dyDescent="0.25">
      <c r="A79" s="9" t="s">
        <v>1883</v>
      </c>
      <c r="B79" t="s">
        <v>802</v>
      </c>
      <c r="C79" t="str">
        <f t="shared" si="3"/>
        <v>INSERT INTO CCD_LEG_GEAR (CRUISE_LEG_ID, GEAR_ID) VALUES ((SELECT CRUISE_LEG_ID FROM CCD_CRUISE_LEGS WHERE LEG_NAME = 'HI-21-07 Leg 1'), (SELECT GEAR_ID FROM CCD_GEAR WHERE GEAR_NAME = 'SCUBA'));</v>
      </c>
    </row>
    <row r="80" spans="1:3" x14ac:dyDescent="0.25">
      <c r="A80" s="9" t="s">
        <v>1884</v>
      </c>
      <c r="B80" t="s">
        <v>810</v>
      </c>
      <c r="C80" t="str">
        <f t="shared" si="3"/>
        <v>INSERT INTO CCD_LEG_GEAR (CRUISE_LEG_ID, GEAR_ID) VALUES ((SELECT CRUISE_LEG_ID FROM CCD_CRUISE_LEGS WHERE LEG_NAME = 'HI-21-07 Leg 2'), (SELECT GEAR_ID FROM CCD_GEAR WHERE GEAR_NAME = 'Snorkel/Free Dive'));</v>
      </c>
    </row>
    <row r="81" spans="1:3" x14ac:dyDescent="0.25">
      <c r="A81" s="9" t="s">
        <v>1891</v>
      </c>
      <c r="B81" t="s">
        <v>766</v>
      </c>
      <c r="C81" t="str">
        <f t="shared" si="3"/>
        <v>INSERT INTO CCD_LEG_GEAR (CRUISE_LEG_ID, GEAR_ID) VALUES ((SELECT CRUISE_LEG_ID FROM CCD_CRUISE_LEGS WHERE LEG_NAME = 'HI-21-08 Leg 2'), (SELECT GEAR_ID FROM CCD_GEAR WHERE GEAR_NAME = 'Human Observation'));</v>
      </c>
    </row>
    <row r="82" spans="1:3" x14ac:dyDescent="0.25">
      <c r="A82" s="9" t="s">
        <v>1920</v>
      </c>
      <c r="B82" t="s">
        <v>795</v>
      </c>
      <c r="C82" t="str">
        <f t="shared" si="3"/>
        <v>INSERT INTO CCD_LEG_GEAR (CRUISE_LEG_ID, GEAR_ID) VALUES ((SELECT CRUISE_LEG_ID FROM CCD_CRUISE_LEGS WHERE LEG_NAME = 'HI-20-08 Leg 1'), (SELECT GEAR_ID FROM CCD_GEAR WHERE GEAR_NAME = 'PIT Tags'));</v>
      </c>
    </row>
    <row r="83" spans="1:3" x14ac:dyDescent="0.25">
      <c r="A83" s="9" t="s">
        <v>1921</v>
      </c>
      <c r="B83" t="s">
        <v>802</v>
      </c>
      <c r="C83" t="str">
        <f t="shared" si="3"/>
        <v>INSERT INTO CCD_LEG_GEAR (CRUISE_LEG_ID, GEAR_ID) VALUES ((SELECT CRUISE_LEG_ID FROM CCD_CRUISE_LEGS WHERE LEG_NAME = 'HI-20-08 Leg 2'), (SELECT GEAR_ID FROM CCD_GEAR WHERE GEAR_NAME = 'SCUBA'));</v>
      </c>
    </row>
    <row r="84" spans="1:3" x14ac:dyDescent="0.25">
      <c r="A84" s="9" t="s">
        <v>1922</v>
      </c>
      <c r="B84" t="s">
        <v>810</v>
      </c>
      <c r="C84" t="str">
        <f t="shared" si="3"/>
        <v>INSERT INTO CCD_LEG_GEAR (CRUISE_LEG_ID, GEAR_ID) VALUES ((SELECT CRUISE_LEG_ID FROM CCD_CRUISE_LEGS WHERE LEG_NAME = 'HI-20-09 Leg 1'), (SELECT GEAR_ID FROM CCD_GEAR WHERE GEAR_NAME = 'Snorkel/Free Dive'));</v>
      </c>
    </row>
    <row r="85" spans="1:3" x14ac:dyDescent="0.25">
      <c r="A85" s="9" t="s">
        <v>1923</v>
      </c>
      <c r="B85" t="s">
        <v>802</v>
      </c>
      <c r="C85" t="str">
        <f t="shared" si="3"/>
        <v>INSERT INTO CCD_LEG_GEAR (CRUISE_LEG_ID, GEAR_ID) VALUES ((SELECT CRUISE_LEG_ID FROM CCD_CRUISE_LEGS WHERE LEG_NAME = 'HI-20-09 Leg 2'), (SELECT GEAR_ID FROM CCD_GEAR WHERE GEAR_NAME = 'SCUBA'));</v>
      </c>
    </row>
    <row r="86" spans="1:3" x14ac:dyDescent="0.25">
      <c r="A86" s="9" t="s">
        <v>1938</v>
      </c>
      <c r="B86" t="s">
        <v>764</v>
      </c>
      <c r="C86" t="str">
        <f t="shared" si="3"/>
        <v>INSERT INTO CCD_LEG_GEAR (CRUISE_LEG_ID, GEAR_ID) VALUES ((SELECT CRUISE_LEG_ID FROM CCD_CRUISE_LEGS WHERE LEG_NAME = 'SE-21-06 Leg 1'), (SELECT GEAR_ID FROM CCD_GEAR WHERE GEAR_NAME = 'High-frequency Autonomous Acoustic Recording Package (HARP)'));</v>
      </c>
    </row>
    <row r="87" spans="1:3" x14ac:dyDescent="0.25">
      <c r="A87" s="9" t="s">
        <v>1939</v>
      </c>
      <c r="B87" t="s">
        <v>765</v>
      </c>
      <c r="C87" t="str">
        <f t="shared" si="3"/>
        <v>INSERT INTO CCD_LEG_GEAR (CRUISE_LEG_ID, GEAR_ID) VALUES ((SELECT CRUISE_LEG_ID FROM CCD_CRUISE_LEGS WHERE LEG_NAME = 'SE-21-06 Leg 2'), (SELECT GEAR_ID FROM CCD_GEAR WHERE GEAR_NAME = 'Hook and Line'));</v>
      </c>
    </row>
    <row r="88" spans="1:3" x14ac:dyDescent="0.25">
      <c r="A88" s="9" t="s">
        <v>1941</v>
      </c>
      <c r="B88" t="s">
        <v>766</v>
      </c>
      <c r="C88" t="str">
        <f t="shared" si="3"/>
        <v>INSERT INTO CCD_LEG_GEAR (CRUISE_LEG_ID, GEAR_ID) VALUES ((SELECT CRUISE_LEG_ID FROM CCD_CRUISE_LEGS WHERE LEG_NAME = 'SE-21-08 Leg 1'), (SELECT GEAR_ID FROM CCD_GEAR WHERE GEAR_NAME = 'Human Observation'));</v>
      </c>
    </row>
    <row r="89" spans="1:3" x14ac:dyDescent="0.25">
      <c r="A89" s="9" t="s">
        <v>1942</v>
      </c>
      <c r="B89" t="s">
        <v>795</v>
      </c>
      <c r="C89" t="str">
        <f t="shared" si="3"/>
        <v>INSERT INTO CCD_LEG_GEAR (CRUISE_LEG_ID, GEAR_ID) VALUES ((SELECT CRUISE_LEG_ID FROM CCD_CRUISE_LEGS WHERE LEG_NAME = 'SE-21-08 Leg 2'), (SELECT GEAR_ID FROM CCD_GEAR WHERE GEAR_NAME = 'PIT Tags'));</v>
      </c>
    </row>
    <row r="90" spans="1:3" x14ac:dyDescent="0.25">
      <c r="A90" s="9" t="s">
        <v>1945</v>
      </c>
      <c r="B90" t="s">
        <v>802</v>
      </c>
      <c r="C90" t="str">
        <f t="shared" si="3"/>
        <v>INSERT INTO CCD_LEG_GEAR (CRUISE_LEG_ID, GEAR_ID) VALUES ((SELECT CRUISE_LEG_ID FROM CCD_CRUISE_LEGS WHERE LEG_NAME = 'SE-21-09 Leg 1'), (SELECT GEAR_ID FROM CCD_GEAR WHERE GEAR_NAME = 'SCUBA'));</v>
      </c>
    </row>
    <row r="91" spans="1:3" x14ac:dyDescent="0.25">
      <c r="A91" s="9" t="s">
        <v>1947</v>
      </c>
      <c r="B91" t="s">
        <v>766</v>
      </c>
      <c r="C91" t="str">
        <f t="shared" si="3"/>
        <v>INSERT INTO CCD_LEG_GEAR (CRUISE_LEG_ID, GEAR_ID) VALUES ((SELECT CRUISE_LEG_ID FROM CCD_CRUISE_LEGS WHERE LEG_NAME = 'SE-21-09 Leg 2'), (SELECT GEAR_ID FROM CCD_GEAR WHERE GEAR_NAME = 'Human Observation'));</v>
      </c>
    </row>
    <row r="92" spans="1:3" x14ac:dyDescent="0.25">
      <c r="A92" s="9" t="s">
        <v>1940</v>
      </c>
      <c r="B92" t="s">
        <v>816</v>
      </c>
      <c r="C92" t="str">
        <f t="shared" si="3"/>
        <v>INSERT INTO CCD_LEG_GEAR (CRUISE_LEG_ID, GEAR_ID) VALUES ((SELECT CRUISE_LEG_ID FROM CCD_CRUISE_LEGS WHERE LEG_NAME = 'SE-21-07'), (SELECT GEAR_ID FROM CCD_GEAR WHERE GEAR_NAME = 'Temperature Depth Recorders (TDRs)'));</v>
      </c>
    </row>
    <row r="93" spans="1:3" x14ac:dyDescent="0.25">
      <c r="A93" s="9" t="s">
        <v>1963</v>
      </c>
      <c r="B93" t="s">
        <v>795</v>
      </c>
      <c r="C93" t="str">
        <f t="shared" si="3"/>
        <v>INSERT INTO CCD_LEG_GEAR (CRUISE_LEG_ID, GEAR_ID) VALUES ((SELECT CRUISE_LEG_ID FROM CCD_CRUISE_LEGS WHERE LEG_NAME = 'HI-19-01 Leg 1'), (SELECT GEAR_ID FROM CCD_GEAR WHERE GEAR_NAME = 'PIT Tags'));</v>
      </c>
    </row>
    <row r="94" spans="1:3" x14ac:dyDescent="0.25">
      <c r="A94" s="9" t="s">
        <v>1974</v>
      </c>
      <c r="B94" t="s">
        <v>802</v>
      </c>
      <c r="C94" t="str">
        <f t="shared" si="3"/>
        <v>INSERT INTO CCD_LEG_GEAR (CRUISE_LEG_ID, GEAR_ID) VALUES ((SELECT CRUISE_LEG_ID FROM CCD_CRUISE_LEGS WHERE LEG_NAME = 'HI-19-01 Leg 2'), (SELECT GEAR_ID FROM CCD_GEAR WHERE GEAR_NAME = 'SCUBA'));</v>
      </c>
    </row>
    <row r="95" spans="1:3" x14ac:dyDescent="0.25">
      <c r="A95" s="9" t="s">
        <v>1964</v>
      </c>
      <c r="B95" t="s">
        <v>810</v>
      </c>
      <c r="C95" t="str">
        <f t="shared" si="3"/>
        <v>INSERT INTO CCD_LEG_GEAR (CRUISE_LEG_ID, GEAR_ID) VALUES ((SELECT CRUISE_LEG_ID FROM CCD_CRUISE_LEGS WHERE LEG_NAME = 'HI-19-02 Leg 1'), (SELECT GEAR_ID FROM CCD_GEAR WHERE GEAR_NAME = 'Snorkel/Free Dive'));</v>
      </c>
    </row>
    <row r="96" spans="1:3" x14ac:dyDescent="0.25">
      <c r="A96" s="9" t="s">
        <v>1965</v>
      </c>
      <c r="B96" t="s">
        <v>802</v>
      </c>
      <c r="C96" t="str">
        <f t="shared" si="3"/>
        <v>INSERT INTO CCD_LEG_GEAR (CRUISE_LEG_ID, GEAR_ID) VALUES ((SELECT CRUISE_LEG_ID FROM CCD_CRUISE_LEGS WHERE LEG_NAME = 'HI-19-02 Leg 2'), (SELECT GEAR_ID FROM CCD_GEAR WHERE GEAR_NAME = 'SCUBA'));</v>
      </c>
    </row>
    <row r="97" spans="1:3" x14ac:dyDescent="0.25">
      <c r="A97" s="9" t="s">
        <v>1978</v>
      </c>
      <c r="B97" t="s">
        <v>765</v>
      </c>
      <c r="C97" t="str">
        <f t="shared" si="3"/>
        <v>INSERT INTO CCD_LEG_GEAR (CRUISE_LEG_ID, GEAR_ID) VALUES ((SELECT CRUISE_LEG_ID FROM CCD_CRUISE_LEGS WHERE LEG_NAME = 'SE-19-04 Leg 1'), (SELECT GEAR_ID FROM CCD_GEAR WHERE GEAR_NAME = 'Hook and Line'));</v>
      </c>
    </row>
    <row r="98" spans="1:3" x14ac:dyDescent="0.25">
      <c r="A98" s="9" t="s">
        <v>1979</v>
      </c>
      <c r="B98" t="s">
        <v>766</v>
      </c>
      <c r="C98" t="str">
        <f t="shared" si="3"/>
        <v>INSERT INTO CCD_LEG_GEAR (CRUISE_LEG_ID, GEAR_ID) VALUES ((SELECT CRUISE_LEG_ID FROM CCD_CRUISE_LEGS WHERE LEG_NAME = 'SE-19-04 Leg 2'), (SELECT GEAR_ID FROM CCD_GEAR WHERE GEAR_NAME = 'Human Observation'));</v>
      </c>
    </row>
    <row r="99" spans="1:3" x14ac:dyDescent="0.25">
      <c r="A99" s="9" t="s">
        <v>1980</v>
      </c>
      <c r="B99" t="s">
        <v>767</v>
      </c>
      <c r="C99" t="str">
        <f t="shared" si="3"/>
        <v>INSERT INTO CCD_LEG_GEAR (CRUISE_LEG_ID, GEAR_ID) VALUES ((SELECT CRUISE_LEG_ID FROM CCD_CRUISE_LEGS WHERE LEG_NAME = 'SE-19-05 Leg 1'), (SELECT GEAR_ID FROM CCD_GEAR WHERE GEAR_NAME = 'Hydroacoustics'));</v>
      </c>
    </row>
    <row r="100" spans="1:3" x14ac:dyDescent="0.25">
      <c r="A100" s="9" t="s">
        <v>1981</v>
      </c>
      <c r="B100" t="s">
        <v>768</v>
      </c>
      <c r="C100" t="str">
        <f t="shared" si="3"/>
        <v>INSERT INTO CCD_LEG_GEAR (CRUISE_LEG_ID, GEAR_ID) VALUES ((SELECT CRUISE_LEG_ID FROM CCD_CRUISE_LEGS WHERE LEG_NAME = 'SE-19-05 Leg 2'), (SELECT GEAR_ID FROM CCD_GEAR WHERE GEAR_NAME = 'IBS COD Trawl'));</v>
      </c>
    </row>
    <row r="101" spans="1:3" x14ac:dyDescent="0.25">
      <c r="A101" s="9" t="s">
        <v>2005</v>
      </c>
      <c r="B101" t="s">
        <v>795</v>
      </c>
      <c r="C101" t="str">
        <f t="shared" si="3"/>
        <v>INSERT INTO CCD_LEG_GEAR (CRUISE_LEG_ID, GEAR_ID) VALUES ((SELECT CRUISE_LEG_ID FROM CCD_CRUISE_LEGS WHERE LEG_NAME = 'SE-22-01 Leg 1'), (SELECT GEAR_ID FROM CCD_GEAR WHERE GEAR_NAME = 'PIT Tags'));</v>
      </c>
    </row>
    <row r="102" spans="1:3" x14ac:dyDescent="0.25">
      <c r="A102" s="9" t="s">
        <v>2006</v>
      </c>
      <c r="B102" t="s">
        <v>802</v>
      </c>
      <c r="C102" t="str">
        <f t="shared" si="3"/>
        <v>INSERT INTO CCD_LEG_GEAR (CRUISE_LEG_ID, GEAR_ID) VALUES ((SELECT CRUISE_LEG_ID FROM CCD_CRUISE_LEGS WHERE LEG_NAME = 'SE-22-01 Leg 2'), (SELECT GEAR_ID FROM CCD_GEAR WHERE GEAR_NAME = 'SCUBA'));</v>
      </c>
    </row>
    <row r="103" spans="1:3" x14ac:dyDescent="0.25">
      <c r="A103" s="9" t="s">
        <v>1994</v>
      </c>
      <c r="B103" t="s">
        <v>766</v>
      </c>
      <c r="C103" t="str">
        <f t="shared" si="3"/>
        <v>INSERT INTO CCD_LEG_GEAR (CRUISE_LEG_ID, GEAR_ID) VALUES ((SELECT CRUISE_LEG_ID FROM CCD_CRUISE_LEGS WHERE LEG_NAME = 'SE-22-02 Leg 1'), (SELECT GEAR_ID FROM CCD_GEAR WHERE GEAR_NAME = 'Human Observation'));</v>
      </c>
    </row>
    <row r="104" spans="1:3" x14ac:dyDescent="0.25">
      <c r="A104" s="9" t="s">
        <v>1993</v>
      </c>
      <c r="B104" t="s">
        <v>816</v>
      </c>
      <c r="C104" t="str">
        <f t="shared" si="3"/>
        <v>INSERT INTO CCD_LEG_GEAR (CRUISE_LEG_ID, GEAR_ID) VALUES ((SELECT CRUISE_LEG_ID FROM CCD_CRUISE_LEGS WHERE LEG_NAME = 'SE-22-02 Leg 2'), (SELECT GEAR_ID FROM CCD_GEAR WHERE GEAR_NAME = 'Temperature Depth Recorders (TDRs)'));</v>
      </c>
    </row>
    <row r="108" spans="1:3" x14ac:dyDescent="0.25">
      <c r="A108" t="s">
        <v>339</v>
      </c>
      <c r="B108" t="s">
        <v>802</v>
      </c>
      <c r="C108" t="str">
        <f t="shared" ref="C108:C122" si="4">CONCATENATE("INSERT INTO CCD_LEG_GEAR (CRUISE_LEG_ID, GEAR_ID) VALUES ((SELECT CRUISE_LEG_ID FROM CCD_CRUISE_LEGS WHERE LEG_NAME = '", SUBSTITUTE(A108, "'", "''"), "'), (SELECT GEAR_ID FROM CCD_GEAR WHERE GEAR_NAME = '", SUBSTITUTE(B108, "'", "''"), "'));")</f>
        <v>INSERT INTO CCD_LEG_GEAR (CRUISE_LEG_ID, GEAR_ID) VALUES ((SELECT CRUISE_LEG_ID FROM CCD_CRUISE_LEGS WHERE LEG_NAME = 'RL-17-05 Leg 3'), (SELECT GEAR_ID FROM CCD_GEAR WHERE GEAR_NAME = 'SCUBA'));</v>
      </c>
    </row>
    <row r="109" spans="1:3" x14ac:dyDescent="0.25">
      <c r="A109" t="s">
        <v>339</v>
      </c>
      <c r="B109" t="s">
        <v>735</v>
      </c>
      <c r="C109" t="str">
        <f t="shared" si="4"/>
        <v>INSERT INTO CCD_LEG_GEAR (CRUISE_LEG_ID, GEAR_ID) VALUES ((SELECT CRUISE_LEG_ID FROM CCD_CRUISE_LEGS WHERE LEG_NAME = 'RL-17-05 Leg 3'), (SELECT GEAR_ID FROM CCD_GEAR WHERE GEAR_NAME = 'AUV'));</v>
      </c>
    </row>
    <row r="110" spans="1:3" x14ac:dyDescent="0.25">
      <c r="A110" t="s">
        <v>339</v>
      </c>
      <c r="B110" t="s">
        <v>750</v>
      </c>
      <c r="C110" t="str">
        <f t="shared" si="4"/>
        <v>INSERT INTO CCD_LEG_GEAR (CRUISE_LEG_ID, GEAR_ID) VALUES ((SELECT CRUISE_LEG_ID FROM CCD_CRUISE_LEGS WHERE LEG_NAME = 'RL-17-05 Leg 3'), (SELECT GEAR_ID FROM CCD_GEAR WHERE GEAR_NAME = 'DCIP'));</v>
      </c>
    </row>
    <row r="111" spans="1:3" x14ac:dyDescent="0.25">
      <c r="A111" t="s">
        <v>339</v>
      </c>
      <c r="B111" t="s">
        <v>111</v>
      </c>
      <c r="C111" t="str">
        <f t="shared" si="4"/>
        <v>INSERT INTO CCD_LEG_GEAR (CRUISE_LEG_ID, GEAR_ID) VALUES ((SELECT CRUISE_LEG_ID FROM CCD_CRUISE_LEGS WHERE LEG_NAME = 'RL-17-05 Leg 3'), (SELECT GEAR_ID FROM CCD_GEAR WHERE GEAR_NAME = 'CTD'));</v>
      </c>
    </row>
    <row r="112" spans="1:3" x14ac:dyDescent="0.25">
      <c r="A112" t="s">
        <v>340</v>
      </c>
      <c r="B112" t="s">
        <v>803</v>
      </c>
      <c r="C112" t="str">
        <f t="shared" si="4"/>
        <v>INSERT INTO CCD_LEG_GEAR (CRUISE_LEG_ID, GEAR_ID) VALUES ((SELECT CRUISE_LEG_ID FROM CCD_CRUISE_LEGS WHERE LEG_NAME = 'RL-17-05 Leg 4'), (SELECT GEAR_ID FROM CCD_GEAR WHERE GEAR_NAME = 'Seine'));</v>
      </c>
    </row>
    <row r="113" spans="1:3" x14ac:dyDescent="0.25">
      <c r="A113" t="s">
        <v>340</v>
      </c>
      <c r="B113" t="s">
        <v>804</v>
      </c>
      <c r="C113" t="str">
        <f t="shared" si="4"/>
        <v>INSERT INTO CCD_LEG_GEAR (CRUISE_LEG_ID, GEAR_ID) VALUES ((SELECT CRUISE_LEG_ID FROM CCD_CRUISE_LEGS WHERE LEG_NAME = 'RL-17-05 Leg 4'), (SELECT GEAR_ID FROM CCD_GEAR WHERE GEAR_NAME = 'Set Net'));</v>
      </c>
    </row>
    <row r="114" spans="1:3" x14ac:dyDescent="0.25">
      <c r="A114" t="s">
        <v>340</v>
      </c>
      <c r="B114" t="s">
        <v>805</v>
      </c>
      <c r="C114" t="str">
        <f t="shared" si="4"/>
        <v>INSERT INTO CCD_LEG_GEAR (CRUISE_LEG_ID, GEAR_ID) VALUES ((SELECT CRUISE_LEG_ID FROM CCD_CRUISE_LEGS WHERE LEG_NAME = 'RL-17-05 Leg 4'), (SELECT GEAR_ID FROM CCD_GEAR WHERE GEAR_NAME = 'Settlement Traps'));</v>
      </c>
    </row>
    <row r="115" spans="1:3" x14ac:dyDescent="0.25">
      <c r="A115" t="s">
        <v>341</v>
      </c>
      <c r="B115" t="s">
        <v>765</v>
      </c>
      <c r="C115" t="str">
        <f t="shared" si="4"/>
        <v>INSERT INTO CCD_LEG_GEAR (CRUISE_LEG_ID, GEAR_ID) VALUES ((SELECT CRUISE_LEG_ID FROM CCD_CRUISE_LEGS WHERE LEG_NAME = 'RL-17-05 Leg 5'), (SELECT GEAR_ID FROM CCD_GEAR WHERE GEAR_NAME = 'Hook and Line'));</v>
      </c>
    </row>
    <row r="116" spans="1:3" x14ac:dyDescent="0.25">
      <c r="A116" t="s">
        <v>341</v>
      </c>
      <c r="B116" t="s">
        <v>766</v>
      </c>
      <c r="C116" t="str">
        <f t="shared" si="4"/>
        <v>INSERT INTO CCD_LEG_GEAR (CRUISE_LEG_ID, GEAR_ID) VALUES ((SELECT CRUISE_LEG_ID FROM CCD_CRUISE_LEGS WHERE LEG_NAME = 'RL-17-05 Leg 5'), (SELECT GEAR_ID FROM CCD_GEAR WHERE GEAR_NAME = 'Human Observation'));</v>
      </c>
    </row>
    <row r="117" spans="1:3" x14ac:dyDescent="0.25">
      <c r="A117" t="s">
        <v>2007</v>
      </c>
      <c r="B117" t="s">
        <v>735</v>
      </c>
      <c r="C117" t="str">
        <f t="shared" si="4"/>
        <v>INSERT INTO CCD_LEG_GEAR (CRUISE_LEG_ID, GEAR_ID) VALUES ((SELECT CRUISE_LEG_ID FROM CCD_CRUISE_LEGS WHERE LEG_NAME = 'RL-17-05 Leg 6'), (SELECT GEAR_ID FROM CCD_GEAR WHERE GEAR_NAME = 'AUV'));</v>
      </c>
    </row>
    <row r="118" spans="1:3" x14ac:dyDescent="0.25">
      <c r="A118" t="s">
        <v>2007</v>
      </c>
      <c r="B118" t="s">
        <v>750</v>
      </c>
      <c r="C118" t="str">
        <f t="shared" si="4"/>
        <v>INSERT INTO CCD_LEG_GEAR (CRUISE_LEG_ID, GEAR_ID) VALUES ((SELECT CRUISE_LEG_ID FROM CCD_CRUISE_LEGS WHERE LEG_NAME = 'RL-17-05 Leg 6'), (SELECT GEAR_ID FROM CCD_GEAR WHERE GEAR_NAME = 'DCIP'));</v>
      </c>
    </row>
    <row r="119" spans="1:3" x14ac:dyDescent="0.25">
      <c r="A119" t="s">
        <v>2007</v>
      </c>
      <c r="B119" t="s">
        <v>111</v>
      </c>
      <c r="C119" t="str">
        <f t="shared" si="4"/>
        <v>INSERT INTO CCD_LEG_GEAR (CRUISE_LEG_ID, GEAR_ID) VALUES ((SELECT CRUISE_LEG_ID FROM CCD_CRUISE_LEGS WHERE LEG_NAME = 'RL-17-05 Leg 6'), (SELECT GEAR_ID FROM CCD_GEAR WHERE GEAR_NAME = 'CTD'));</v>
      </c>
    </row>
    <row r="120" spans="1:3" x14ac:dyDescent="0.25">
      <c r="A120" t="s">
        <v>2008</v>
      </c>
      <c r="B120" t="s">
        <v>787</v>
      </c>
      <c r="C120" t="str">
        <f t="shared" si="4"/>
        <v>INSERT INTO CCD_LEG_GEAR (CRUISE_LEG_ID, GEAR_ID) VALUES ((SELECT CRUISE_LEG_ID FROM CCD_CRUISE_LEGS WHERE LEG_NAME = 'SE-19-06'), (SELECT GEAR_ID FROM CCD_GEAR WHERE GEAR_NAME = 'MOUSS'));</v>
      </c>
    </row>
    <row r="121" spans="1:3" x14ac:dyDescent="0.25">
      <c r="A121" t="s">
        <v>2008</v>
      </c>
      <c r="B121" t="s">
        <v>111</v>
      </c>
      <c r="C121" t="str">
        <f t="shared" si="4"/>
        <v>INSERT INTO CCD_LEG_GEAR (CRUISE_LEG_ID, GEAR_ID) VALUES ((SELECT CRUISE_LEG_ID FROM CCD_CRUISE_LEGS WHERE LEG_NAME = 'SE-19-06'), (SELECT GEAR_ID FROM CCD_GEAR WHERE GEAR_NAME = 'CTD'));</v>
      </c>
    </row>
    <row r="122" spans="1:3" x14ac:dyDescent="0.25">
      <c r="A122" t="s">
        <v>2136</v>
      </c>
      <c r="B122" t="s">
        <v>787</v>
      </c>
      <c r="C122" t="str">
        <f t="shared" si="4"/>
        <v>INSERT INTO CCD_LEG_GEAR (CRUISE_LEG_ID, GEAR_ID) VALUES ((SELECT CRUISE_LEG_ID FROM CCD_CRUISE_LEGS WHERE LEG_NAME = 'PIFG-19-01'), (SELECT GEAR_ID FROM CCD_GEAR WHERE GEAR_NAME = 'MOUSS'));</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D16" sqref="D16:D17"/>
    </sheetView>
  </sheetViews>
  <sheetFormatPr defaultRowHeight="15" x14ac:dyDescent="0.25"/>
  <cols>
    <col min="1" max="3" width="27" customWidth="1"/>
    <col min="4" max="4" width="21.5703125" customWidth="1"/>
  </cols>
  <sheetData>
    <row r="1" spans="1:4" x14ac:dyDescent="0.25">
      <c r="A1" t="s">
        <v>224</v>
      </c>
      <c r="B1" t="s">
        <v>225</v>
      </c>
      <c r="C1" t="s">
        <v>1755</v>
      </c>
      <c r="D1" t="s">
        <v>109</v>
      </c>
    </row>
    <row r="2" spans="1:4" x14ac:dyDescent="0.25">
      <c r="A2" t="s">
        <v>214</v>
      </c>
      <c r="B2" s="5" t="s">
        <v>139</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214</v>
      </c>
      <c r="B3" s="5" t="s">
        <v>145</v>
      </c>
      <c r="D3" t="str">
        <f t="shared" ref="D3:D17"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214</v>
      </c>
      <c r="B4" s="5" t="s">
        <v>147</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223</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212</v>
      </c>
      <c r="B6" s="5" t="s">
        <v>186</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213</v>
      </c>
      <c r="B7" s="5" t="s">
        <v>186</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213</v>
      </c>
      <c r="B8" s="5" t="s">
        <v>203</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212</v>
      </c>
      <c r="B9" s="5" t="s">
        <v>204</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212</v>
      </c>
      <c r="B10" s="5" t="s">
        <v>187</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215</v>
      </c>
      <c r="B11" s="5" t="s">
        <v>324</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212</v>
      </c>
      <c r="B12" s="5" t="s">
        <v>325</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212</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213</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212</v>
      </c>
      <c r="B15" s="5" t="s">
        <v>21</v>
      </c>
      <c r="D15" t="str">
        <f t="shared" si="0"/>
        <v>insert into ccd_leg_regions (REGION_ID, CRUISE_LEG_ID, LEG_REGION_NOTES) values ((SELECT region_id from ccd_regions where region_code = 'PRIA'), (SELECT cruise_leg_id from ccd_cruise_legs where leg_name = 'HI1001_LEGIII'), '');</v>
      </c>
    </row>
    <row r="16" spans="1:4" x14ac:dyDescent="0.25">
      <c r="A16" t="s">
        <v>214</v>
      </c>
      <c r="B16" s="5" t="s">
        <v>2008</v>
      </c>
      <c r="D16" t="str">
        <f t="shared" si="0"/>
        <v>insert into ccd_leg_regions (REGION_ID, CRUISE_LEG_ID, LEG_REGION_NOTES) values ((SELECT region_id from ccd_regions where region_code = 'MHI'), (SELECT cruise_leg_id from ccd_cruise_legs where leg_name = 'SE-19-06'), '');</v>
      </c>
    </row>
    <row r="17" spans="1:4" x14ac:dyDescent="0.25">
      <c r="A17" t="s">
        <v>214</v>
      </c>
      <c r="B17" s="5" t="s">
        <v>2136</v>
      </c>
      <c r="D17" t="str">
        <f t="shared" si="0"/>
        <v>insert into ccd_leg_regions (REGION_ID, CRUISE_LEG_ID, LEG_REGION_NOTES) values ((SELECT region_id from ccd_regions where region_code = 'MHI'), (SELECT cruise_leg_id from ccd_cruise_legs where leg_name = 'PIFG-19-01'), '');</v>
      </c>
    </row>
    <row r="26" spans="1:4" x14ac:dyDescent="0.25">
      <c r="A26" s="1"/>
    </row>
    <row r="27" spans="1:4" x14ac:dyDescent="0.25">
      <c r="A27" s="1" t="s">
        <v>1861</v>
      </c>
    </row>
    <row r="28" spans="1:4" x14ac:dyDescent="0.25">
      <c r="A28" t="s">
        <v>216</v>
      </c>
      <c r="B28" t="s">
        <v>69</v>
      </c>
      <c r="D28" t="str">
        <f t="shared" ref="D28:D44" si="1">CONCATENATE("insert into ccd_leg_regions (", A$1, ", ", B$1, ", ", C$1, ") values ((SELECT region_id from ccd_regions where region_code = '", A28, "'), (SELECT cruise_leg_id from ccd_cruise_legs where leg_name = '", B28, "'), '", SUBSTITUTE(C28, "'", "''"), "');")</f>
        <v>insert into ccd_leg_regions (REGION_ID, CRUISE_LEG_ID, LEG_REGION_NOTES) values ((SELECT region_id from ccd_regions where region_code = 'NWHI'), (SELECT cruise_leg_id from ccd_cruise_legs where leg_name = 'OES0908_LEGI'), '');</v>
      </c>
    </row>
    <row r="29" spans="1:4" x14ac:dyDescent="0.25">
      <c r="A29" t="s">
        <v>212</v>
      </c>
      <c r="B29" t="s">
        <v>69</v>
      </c>
      <c r="D29" t="str">
        <f t="shared" si="1"/>
        <v>insert into ccd_leg_regions (REGION_ID, CRUISE_LEG_ID, LEG_REGION_NOTES) values ((SELECT region_id from ccd_regions where region_code = 'PRIA'), (SELECT cruise_leg_id from ccd_cruise_legs where leg_name = 'OES0908_LEGI'), '');</v>
      </c>
    </row>
    <row r="30" spans="1:4" x14ac:dyDescent="0.25">
      <c r="A30" t="s">
        <v>213</v>
      </c>
      <c r="B30" t="s">
        <v>69</v>
      </c>
      <c r="D30" t="str">
        <f t="shared" si="1"/>
        <v>insert into ccd_leg_regions (REGION_ID, CRUISE_LEG_ID, LEG_REGION_NOTES) values ((SELECT region_id from ccd_regions where region_code = 'AMSM'), (SELECT cruise_leg_id from ccd_cruise_legs where leg_name = 'OES0908_LEGI'), '');</v>
      </c>
    </row>
    <row r="31" spans="1:4" x14ac:dyDescent="0.25">
      <c r="A31" t="s">
        <v>215</v>
      </c>
      <c r="B31" t="s">
        <v>70</v>
      </c>
      <c r="D31" t="str">
        <f t="shared" si="1"/>
        <v>insert into ccd_leg_regions (REGION_ID, CRUISE_LEG_ID, LEG_REGION_NOTES) values ((SELECT region_id from ccd_regions where region_code = 'CNMI'), (SELECT cruise_leg_id from ccd_cruise_legs where leg_name = 'OES0908_LEGII'), '');</v>
      </c>
    </row>
    <row r="32" spans="1:4" x14ac:dyDescent="0.25">
      <c r="A32" t="s">
        <v>212</v>
      </c>
      <c r="B32" t="s">
        <v>70</v>
      </c>
      <c r="D32" t="str">
        <f t="shared" si="1"/>
        <v>insert into ccd_leg_regions (REGION_ID, CRUISE_LEG_ID, LEG_REGION_NOTES) values ((SELECT region_id from ccd_regions where region_code = 'PRIA'), (SELECT cruise_leg_id from ccd_cruise_legs where leg_name = 'OES0908_LEGII'), '');</v>
      </c>
    </row>
    <row r="33" spans="1:4" x14ac:dyDescent="0.25">
      <c r="A33" t="s">
        <v>223</v>
      </c>
      <c r="B33" t="s">
        <v>337</v>
      </c>
      <c r="D33" t="str">
        <f t="shared" si="1"/>
        <v>insert into ccd_leg_regions (REGION_ID, CRUISE_LEG_ID, LEG_REGION_NOTES) values ((SELECT region_id from ccd_regions where region_code = 'NPSF'), (SELECT cruise_leg_id from ccd_cruise_legs where leg_name = 'RL-17-05 Leg 1'), '');</v>
      </c>
    </row>
    <row r="34" spans="1:4" x14ac:dyDescent="0.25">
      <c r="A34" t="s">
        <v>212</v>
      </c>
      <c r="B34" t="s">
        <v>337</v>
      </c>
      <c r="D34" t="str">
        <f t="shared" si="1"/>
        <v>insert into ccd_leg_regions (REGION_ID, CRUISE_LEG_ID, LEG_REGION_NOTES) values ((SELECT region_id from ccd_regions where region_code = 'PRIA'), (SELECT cruise_leg_id from ccd_cruise_legs where leg_name = 'RL-17-05 Leg 1'), '');</v>
      </c>
    </row>
    <row r="35" spans="1:4" x14ac:dyDescent="0.25">
      <c r="A35" t="s">
        <v>214</v>
      </c>
      <c r="B35" t="s">
        <v>338</v>
      </c>
      <c r="D35" t="str">
        <f t="shared" si="1"/>
        <v>insert into ccd_leg_regions (REGION_ID, CRUISE_LEG_ID, LEG_REGION_NOTES) values ((SELECT region_id from ccd_regions where region_code = 'MHI'), (SELECT cruise_leg_id from ccd_cruise_legs where leg_name = 'RL-17-05 Leg 2'), '');</v>
      </c>
    </row>
    <row r="36" spans="1:4" x14ac:dyDescent="0.25">
      <c r="A36" t="s">
        <v>216</v>
      </c>
      <c r="B36" t="s">
        <v>338</v>
      </c>
      <c r="D36" t="str">
        <f t="shared" si="1"/>
        <v>insert into ccd_leg_regions (REGION_ID, CRUISE_LEG_ID, LEG_REGION_NOTES) values ((SELECT region_id from ccd_regions where region_code = 'NWHI'), (SELECT cruise_leg_id from ccd_cruise_legs where leg_name = 'RL-17-05 Leg 2'), '');</v>
      </c>
    </row>
    <row r="37" spans="1:4" x14ac:dyDescent="0.25">
      <c r="A37" t="s">
        <v>212</v>
      </c>
      <c r="B37" t="s">
        <v>338</v>
      </c>
      <c r="D37" t="str">
        <f t="shared" si="1"/>
        <v>insert into ccd_leg_regions (REGION_ID, CRUISE_LEG_ID, LEG_REGION_NOTES) values ((SELECT region_id from ccd_regions where region_code = 'PRIA'), (SELECT cruise_leg_id from ccd_cruise_legs where leg_name = 'RL-17-05 Leg 2'), '');</v>
      </c>
    </row>
    <row r="38" spans="1:4" x14ac:dyDescent="0.25">
      <c r="A38" t="s">
        <v>214</v>
      </c>
      <c r="B38" t="s">
        <v>339</v>
      </c>
      <c r="D38" t="str">
        <f t="shared" si="1"/>
        <v>insert into ccd_leg_regions (REGION_ID, CRUISE_LEG_ID, LEG_REGION_NOTES) values ((SELECT region_id from ccd_regions where region_code = 'MHI'), (SELECT cruise_leg_id from ccd_cruise_legs where leg_name = 'RL-17-05 Leg 3'), '');</v>
      </c>
    </row>
    <row r="39" spans="1:4" x14ac:dyDescent="0.25">
      <c r="A39" t="s">
        <v>216</v>
      </c>
      <c r="B39" t="s">
        <v>339</v>
      </c>
      <c r="D39" t="str">
        <f t="shared" si="1"/>
        <v>insert into ccd_leg_regions (REGION_ID, CRUISE_LEG_ID, LEG_REGION_NOTES) values ((SELECT region_id from ccd_regions where region_code = 'NWHI'), (SELECT cruise_leg_id from ccd_cruise_legs where leg_name = 'RL-17-05 Leg 3'), '');</v>
      </c>
    </row>
    <row r="40" spans="1:4" x14ac:dyDescent="0.25">
      <c r="A40" t="s">
        <v>212</v>
      </c>
      <c r="B40" t="s">
        <v>340</v>
      </c>
      <c r="D40" t="str">
        <f t="shared" si="1"/>
        <v>insert into ccd_leg_regions (REGION_ID, CRUISE_LEG_ID, LEG_REGION_NOTES) values ((SELECT region_id from ccd_regions where region_code = 'PRIA'), (SELECT cruise_leg_id from ccd_cruise_legs where leg_name = 'RL-17-05 Leg 4'), '');</v>
      </c>
    </row>
    <row r="41" spans="1:4" x14ac:dyDescent="0.25">
      <c r="A41" t="s">
        <v>215</v>
      </c>
      <c r="B41" t="s">
        <v>340</v>
      </c>
      <c r="D41" t="str">
        <f t="shared" si="1"/>
        <v>insert into ccd_leg_regions (REGION_ID, CRUISE_LEG_ID, LEG_REGION_NOTES) values ((SELECT region_id from ccd_regions where region_code = 'CNMI'), (SELECT cruise_leg_id from ccd_cruise_legs where leg_name = 'RL-17-05 Leg 4'), '');</v>
      </c>
    </row>
    <row r="42" spans="1:4" x14ac:dyDescent="0.25">
      <c r="A42" t="s">
        <v>212</v>
      </c>
      <c r="B42" t="s">
        <v>341</v>
      </c>
      <c r="D42" t="str">
        <f t="shared" si="1"/>
        <v>insert into ccd_leg_regions (REGION_ID, CRUISE_LEG_ID, LEG_REGION_NOTES) values ((SELECT region_id from ccd_regions where region_code = 'PRIA'), (SELECT cruise_leg_id from ccd_cruise_legs where leg_name = 'RL-17-05 Leg 5'), '');</v>
      </c>
    </row>
    <row r="43" spans="1:4" x14ac:dyDescent="0.25">
      <c r="A43" t="s">
        <v>215</v>
      </c>
      <c r="B43" t="s">
        <v>2007</v>
      </c>
      <c r="D43" t="str">
        <f t="shared" si="1"/>
        <v>insert into ccd_leg_regions (REGION_ID, CRUISE_LEG_ID, LEG_REGION_NOTES) values ((SELECT region_id from ccd_regions where region_code = 'CNMI'), (SELECT cruise_leg_id from ccd_cruise_legs where leg_name = 'RL-17-05 Leg 6'), '');</v>
      </c>
    </row>
    <row r="44" spans="1:4" x14ac:dyDescent="0.25">
      <c r="A44" t="s">
        <v>212</v>
      </c>
      <c r="B44" t="s">
        <v>2007</v>
      </c>
      <c r="D44" t="str">
        <f t="shared" si="1"/>
        <v>insert into ccd_leg_regions (REGION_ID, CRUISE_LEG_ID, LEG_REGION_NOTES) values ((SELECT region_id from ccd_regions where region_code = 'PRIA'), (SELECT cruise_leg_id from ccd_cruise_legs where leg_name = 'RL-17-05 Leg 6'),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1757</v>
      </c>
      <c r="B1" t="s">
        <v>1758</v>
      </c>
      <c r="C1" t="s">
        <v>1705</v>
      </c>
    </row>
    <row r="2" spans="1:3" x14ac:dyDescent="0.25">
      <c r="A2" t="s">
        <v>1759</v>
      </c>
      <c r="B2" t="s">
        <v>1761</v>
      </c>
      <c r="C2" t="str">
        <f>CONCATENATE("insert into CCD_GEAR_PRE (", $A$1, ", ", $B$1, ") VALUES ('",SUBSTITUTE(A2, "'", "''"), "', '", SUBSTITUTE(B2, "'", "''"), "');")</f>
        <v>insert into CCD_GEAR_PRE (GEAR_PRE_NAME, GEAR_PRE_DESC) VALUES ('Hawaii Bottomfish', 'Main Hawaiian Island (MHI) Insular Bottomfish');</v>
      </c>
    </row>
    <row r="3" spans="1:3" x14ac:dyDescent="0.25">
      <c r="A3" t="s">
        <v>1760</v>
      </c>
      <c r="B3" t="s">
        <v>1201</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1450</v>
      </c>
      <c r="B4" t="s">
        <v>1765</v>
      </c>
      <c r="C4" t="str">
        <f t="shared" si="0"/>
        <v>insert into CCD_GEAR_PRE (GEAR_PRE_NAME, GEAR_PRE_DESC) VALUES ('Marine Debris', 'Marine Debris Research and Removal');</v>
      </c>
    </row>
    <row r="5" spans="1:3" x14ac:dyDescent="0.25">
      <c r="A5" t="s">
        <v>1767</v>
      </c>
      <c r="B5" t="s">
        <v>1766</v>
      </c>
      <c r="C5" t="str">
        <f t="shared" si="0"/>
        <v>insert into CCD_GEAR_PRE (GEAR_PRE_NAME, GEAR_PRE_DESC) VALUES ('HICEAS', 'Hawaiian Islands Cetacean and Ecosystem Assessment Survey (HICEAS)');</v>
      </c>
    </row>
    <row r="6" spans="1:3" ht="30" x14ac:dyDescent="0.25">
      <c r="A6" t="s">
        <v>1768</v>
      </c>
      <c r="B6" s="4" t="s">
        <v>1770</v>
      </c>
      <c r="C6" t="str">
        <f t="shared" si="0"/>
        <v>insert into CCD_GEAR_PRE (GEAR_PRE_NAME, GEAR_PRE_DESC) VALUES ('HMSEAS Leg 1', 'Hawaiian Monk Seal Enhancement and Survey Cruise (HMSEAS) Leg 1 (pulled info from FINSS for SE-19-03)');</v>
      </c>
    </row>
    <row r="7" spans="1:3" x14ac:dyDescent="0.25">
      <c r="A7" t="s">
        <v>1769</v>
      </c>
      <c r="B7" t="s">
        <v>1771</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workbookViewId="0">
      <pane ySplit="1" topLeftCell="A102" activePane="bottomLeft" state="frozen"/>
      <selection pane="bottomLeft" activeCell="C137" sqref="A1:C138"/>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323</v>
      </c>
      <c r="B1" s="1" t="s">
        <v>326</v>
      </c>
      <c r="C1" t="s">
        <v>109</v>
      </c>
    </row>
    <row r="2" spans="1:3" s="5" customFormat="1" x14ac:dyDescent="0.25">
      <c r="A2" s="2"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186</v>
      </c>
      <c r="B4" s="5" t="s">
        <v>7</v>
      </c>
      <c r="C4" s="5" t="str">
        <f t="shared" si="0"/>
        <v>insert into ccd_leg_aliases (cruise_leg_id, LEG_ALIAS_NAME) values ((select cruise_leg_id from ccd_cruise_legs where leg_name = 'HA1201_LEG_I'), 'HA1201_LEGI');</v>
      </c>
    </row>
    <row r="5" spans="1:3" s="5" customFormat="1" x14ac:dyDescent="0.25">
      <c r="A5" s="5" t="s">
        <v>203</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204</v>
      </c>
      <c r="B6" s="5" t="s">
        <v>9</v>
      </c>
      <c r="C6" s="5" t="str">
        <f t="shared" si="0"/>
        <v>insert into ccd_leg_aliases (cruise_leg_id, LEG_ALIAS_NAME) values ((select cruise_leg_id from ccd_cruise_legs where leg_name = 'HA1201_LEG_IV'), 'HA1201_LEGIV');</v>
      </c>
    </row>
    <row r="7" spans="1:3" s="5" customFormat="1" x14ac:dyDescent="0.25">
      <c r="A7" s="5" t="s">
        <v>186</v>
      </c>
      <c r="B7" s="5" t="s">
        <v>186</v>
      </c>
      <c r="C7" s="5" t="str">
        <f t="shared" si="0"/>
        <v>insert into ccd_leg_aliases (cruise_leg_id, LEG_ALIAS_NAME) values ((select cruise_leg_id from ccd_cruise_legs where leg_name = 'HA1201_LEG_I'), 'HA1201_LEG_I');</v>
      </c>
    </row>
    <row r="8" spans="1:3" s="5" customFormat="1" x14ac:dyDescent="0.25">
      <c r="A8" s="5" t="s">
        <v>203</v>
      </c>
      <c r="B8" s="5" t="s">
        <v>203</v>
      </c>
      <c r="C8" s="5" t="str">
        <f t="shared" si="0"/>
        <v>insert into ccd_leg_aliases (cruise_leg_id, LEG_ALIAS_NAME) values ((select cruise_leg_id from ccd_cruise_legs where leg_name = 'HA1201_LEG_II&amp;III'), 'HA1201_LEG_II&amp;III');</v>
      </c>
    </row>
    <row r="9" spans="1:3" s="5" customFormat="1" x14ac:dyDescent="0.25">
      <c r="A9" s="5" t="s">
        <v>204</v>
      </c>
      <c r="B9" s="5" t="s">
        <v>204</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187</v>
      </c>
      <c r="B21" s="5" t="s">
        <v>24</v>
      </c>
      <c r="C21" s="5" t="str">
        <f t="shared" si="0"/>
        <v>insert into ccd_leg_aliases (cruise_leg_id, LEG_ALIAS_NAME) values ((select cruise_leg_id from ccd_cruise_legs where leg_name = 'HA1101_LEG_I'), 'HI1101_LEGI');</v>
      </c>
    </row>
    <row r="22" spans="1:3" s="5" customFormat="1" x14ac:dyDescent="0.25">
      <c r="A22" s="5" t="s">
        <v>324</v>
      </c>
      <c r="B22" s="5" t="s">
        <v>25</v>
      </c>
      <c r="C22" s="5" t="str">
        <f t="shared" si="0"/>
        <v>insert into ccd_leg_aliases (cruise_leg_id, LEG_ALIAS_NAME) values ((select cruise_leg_id from ccd_cruise_legs where leg_name = 'HA1101_LEG_II'), 'HI1101_LEGII');</v>
      </c>
    </row>
    <row r="23" spans="1:3" s="5" customFormat="1" x14ac:dyDescent="0.25">
      <c r="A23" s="5" t="s">
        <v>325</v>
      </c>
      <c r="B23" s="5" t="s">
        <v>26</v>
      </c>
      <c r="C23" s="5" t="str">
        <f t="shared" si="0"/>
        <v>insert into ccd_leg_aliases (cruise_leg_id, LEG_ALIAS_NAME) values ((select cruise_leg_id from ccd_cruise_legs where leg_name = 'HA1101_LEG_III'), 'HI1101_LEGIII');</v>
      </c>
    </row>
    <row r="24" spans="1:3" s="5" customFormat="1" x14ac:dyDescent="0.25">
      <c r="A24" s="5" t="s">
        <v>187</v>
      </c>
      <c r="B24" s="5" t="s">
        <v>28</v>
      </c>
      <c r="C24" s="5" t="str">
        <f t="shared" si="0"/>
        <v>insert into ccd_leg_aliases (cruise_leg_id, LEG_ALIAS_NAME) values ((select cruise_leg_id from ccd_cruise_legs where leg_name = 'HA1101_LEG_I'), 'HA1101_LEGI');</v>
      </c>
    </row>
    <row r="25" spans="1:3" s="5" customFormat="1" x14ac:dyDescent="0.25">
      <c r="A25" s="5" t="s">
        <v>324</v>
      </c>
      <c r="B25" s="5" t="s">
        <v>29</v>
      </c>
      <c r="C25" s="5" t="str">
        <f t="shared" si="0"/>
        <v>insert into ccd_leg_aliases (cruise_leg_id, LEG_ALIAS_NAME) values ((select cruise_leg_id from ccd_cruise_legs where leg_name = 'HA1101_LEG_II'), 'HA1101_LEGII');</v>
      </c>
    </row>
    <row r="26" spans="1:3" s="5" customFormat="1" x14ac:dyDescent="0.25">
      <c r="A26" s="5" t="s">
        <v>325</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2" t="s">
        <v>36</v>
      </c>
      <c r="B31" s="5" t="s">
        <v>36</v>
      </c>
      <c r="C31" s="5" t="str">
        <f t="shared" si="0"/>
        <v>insert into ccd_leg_aliases (cruise_leg_id, LEG_ALIAS_NAME) values ((select cruise_leg_id from ccd_cruise_legs where leg_name = 'OES0407'), 'OES0407');</v>
      </c>
    </row>
    <row r="32" spans="1:3" s="5" customFormat="1" x14ac:dyDescent="0.25">
      <c r="A32" s="2" t="s">
        <v>36</v>
      </c>
      <c r="B32" s="5" t="s">
        <v>37</v>
      </c>
      <c r="C32" s="5" t="str">
        <f t="shared" si="0"/>
        <v>insert into ccd_leg_aliases (cruise_leg_id, LEG_ALIAS_NAME) values ((select cruise_leg_id from ccd_cruise_legs where leg_name = 'OES0407'), 'OS-04-07');</v>
      </c>
    </row>
    <row r="33" spans="1:3" s="5" customFormat="1" x14ac:dyDescent="0.25">
      <c r="A33" s="2" t="s">
        <v>38</v>
      </c>
      <c r="B33" s="5" t="s">
        <v>38</v>
      </c>
      <c r="C33" s="5" t="str">
        <f t="shared" si="0"/>
        <v>insert into ccd_leg_aliases (cruise_leg_id, LEG_ALIAS_NAME) values ((select cruise_leg_id from ccd_cruise_legs where leg_name = 'OES0410'), 'OES0410');</v>
      </c>
    </row>
    <row r="34" spans="1:3" s="5" customFormat="1" x14ac:dyDescent="0.25">
      <c r="A34" s="2" t="s">
        <v>38</v>
      </c>
      <c r="B34" s="5" t="s">
        <v>39</v>
      </c>
      <c r="C34" s="5" t="str">
        <f t="shared" si="0"/>
        <v>insert into ccd_leg_aliases (cruise_leg_id, LEG_ALIAS_NAME) values ((select cruise_leg_id from ccd_cruise_legs where leg_name = 'OES0410'), 'OS-04-10');</v>
      </c>
    </row>
    <row r="35" spans="1:3" s="5" customFormat="1" x14ac:dyDescent="0.25">
      <c r="A35" s="5" t="s">
        <v>260</v>
      </c>
      <c r="B35" s="5" t="s">
        <v>260</v>
      </c>
      <c r="C35" s="5" t="str">
        <f t="shared" si="0"/>
        <v>insert into ccd_leg_aliases (cruise_leg_id, LEG_ALIAS_NAME) values ((select cruise_leg_id from ccd_cruise_legs where leg_name = 'OES0411_LEGI'), 'OES0411_LEGI');</v>
      </c>
    </row>
    <row r="36" spans="1:3" s="5" customFormat="1" x14ac:dyDescent="0.25">
      <c r="A36" s="5" t="s">
        <v>261</v>
      </c>
      <c r="B36" s="5" t="s">
        <v>261</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2" t="s">
        <v>69</v>
      </c>
      <c r="B64" s="5" t="s">
        <v>69</v>
      </c>
      <c r="C64" s="5" t="str">
        <f t="shared" si="0"/>
        <v>insert into ccd_leg_aliases (cruise_leg_id, LEG_ALIAS_NAME) values ((select cruise_leg_id from ccd_cruise_legs where leg_name = 'OES0908_LEGI'), 'OES0908_LEGI');</v>
      </c>
    </row>
    <row r="65" spans="1:3" s="5" customFormat="1" x14ac:dyDescent="0.25">
      <c r="A65" s="2"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309</v>
      </c>
      <c r="B80" s="5" t="s">
        <v>309</v>
      </c>
      <c r="C80" s="5" t="str">
        <f t="shared" si="1"/>
        <v>insert into ccd_leg_aliases (cruise_leg_id, LEG_ALIAS_NAME) values ((select cruise_leg_id from ccd_cruise_legs where leg_name = 'TC0109_LEGI'), 'TC0109_LEGI');</v>
      </c>
    </row>
    <row r="81" spans="1:3" s="5" customFormat="1" x14ac:dyDescent="0.25">
      <c r="A81" s="5" t="s">
        <v>310</v>
      </c>
      <c r="B81" s="5" t="s">
        <v>310</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327</v>
      </c>
      <c r="B86" s="5" t="s">
        <v>327</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2" t="s">
        <v>293</v>
      </c>
      <c r="B96" s="5" t="s">
        <v>293</v>
      </c>
      <c r="C96" s="5" t="str">
        <f t="shared" si="1"/>
        <v>insert into ccd_leg_aliases (cruise_leg_id, LEG_ALIAS_NAME) values ((select cruise_leg_id from ccd_cruise_legs where leg_name = 'TC9909_LEGI'), 'TC9909_LEGI');</v>
      </c>
    </row>
    <row r="97" spans="1:3" s="5" customFormat="1" x14ac:dyDescent="0.25">
      <c r="A97" s="2" t="s">
        <v>294</v>
      </c>
      <c r="B97" s="5" t="s">
        <v>294</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139</v>
      </c>
      <c r="B100" s="5" t="s">
        <v>139</v>
      </c>
      <c r="C100" s="5" t="str">
        <f t="shared" si="1"/>
        <v>insert into ccd_leg_aliases (cruise_leg_id, LEG_ALIAS_NAME) values ((select cruise_leg_id from ccd_cruise_legs where leg_name = 'SE-17-07'), 'SE-17-07');</v>
      </c>
    </row>
    <row r="101" spans="1:3" s="5" customFormat="1" x14ac:dyDescent="0.25">
      <c r="A101" s="5" t="s">
        <v>139</v>
      </c>
      <c r="B101" s="5" t="s">
        <v>140</v>
      </c>
      <c r="C101" s="5" t="str">
        <f t="shared" si="1"/>
        <v>insert into ccd_leg_aliases (cruise_leg_id, LEG_ALIAS_NAME) values ((select cruise_leg_id from ccd_cruise_legs where leg_name = 'SE-17-07'), 'SE1707');</v>
      </c>
    </row>
    <row r="102" spans="1:3" s="5" customFormat="1" x14ac:dyDescent="0.25">
      <c r="A102" s="5" t="s">
        <v>139</v>
      </c>
      <c r="B102" s="5" t="s">
        <v>182</v>
      </c>
      <c r="C102" s="5" t="str">
        <f t="shared" si="1"/>
        <v>insert into ccd_leg_aliases (cruise_leg_id, LEG_ALIAS_NAME) values ((select cruise_leg_id from ccd_cruise_legs where leg_name = 'SE-17-07'), 'SE17-07');</v>
      </c>
    </row>
    <row r="103" spans="1:3" s="5" customFormat="1" x14ac:dyDescent="0.25">
      <c r="A103" s="5" t="s">
        <v>145</v>
      </c>
      <c r="B103" s="5" t="s">
        <v>145</v>
      </c>
      <c r="C103" s="5" t="str">
        <f t="shared" si="1"/>
        <v>insert into ccd_leg_aliases (cruise_leg_id, LEG_ALIAS_NAME) values ((select cruise_leg_id from ccd_cruise_legs where leg_name = 'SE-18-06'), 'SE-18-06');</v>
      </c>
    </row>
    <row r="104" spans="1:3" s="5" customFormat="1" x14ac:dyDescent="0.25">
      <c r="A104" s="5" t="s">
        <v>145</v>
      </c>
      <c r="B104" s="5" t="s">
        <v>146</v>
      </c>
      <c r="C104" s="5" t="str">
        <f t="shared" si="1"/>
        <v>insert into ccd_leg_aliases (cruise_leg_id, LEG_ALIAS_NAME) values ((select cruise_leg_id from ccd_cruise_legs where leg_name = 'SE-18-06'), 'SE1806');</v>
      </c>
    </row>
    <row r="105" spans="1:3" s="5" customFormat="1" x14ac:dyDescent="0.25">
      <c r="A105" s="5" t="s">
        <v>145</v>
      </c>
      <c r="B105" s="5" t="s">
        <v>183</v>
      </c>
      <c r="C105" s="5" t="str">
        <f t="shared" si="1"/>
        <v>insert into ccd_leg_aliases (cruise_leg_id, LEG_ALIAS_NAME) values ((select cruise_leg_id from ccd_cruise_legs where leg_name = 'SE-18-06'), 'SE18-06');</v>
      </c>
    </row>
    <row r="106" spans="1:3" s="5" customFormat="1" x14ac:dyDescent="0.25">
      <c r="A106" s="5" t="s">
        <v>147</v>
      </c>
      <c r="B106" s="5" t="s">
        <v>147</v>
      </c>
      <c r="C106" s="5" t="str">
        <f t="shared" si="1"/>
        <v>insert into ccd_leg_aliases (cruise_leg_id, LEG_ALIAS_NAME) values ((select cruise_leg_id from ccd_cruise_legs where leg_name = 'SE-17-02'), 'SE-17-02');</v>
      </c>
    </row>
    <row r="107" spans="1:3" s="5" customFormat="1" x14ac:dyDescent="0.25">
      <c r="A107" s="5" t="s">
        <v>147</v>
      </c>
      <c r="B107" s="5" t="s">
        <v>181</v>
      </c>
      <c r="C107" s="5" t="str">
        <f t="shared" si="1"/>
        <v>insert into ccd_leg_aliases (cruise_leg_id, LEG_ALIAS_NAME) values ((select cruise_leg_id from ccd_cruise_legs where leg_name = 'SE-17-02'), 'SE1702');</v>
      </c>
    </row>
    <row r="108" spans="1:3" s="5" customFormat="1" x14ac:dyDescent="0.25">
      <c r="A108" s="5" t="s">
        <v>147</v>
      </c>
      <c r="B108" s="5" t="s">
        <v>184</v>
      </c>
      <c r="C108" s="5" t="str">
        <f t="shared" si="1"/>
        <v>insert into ccd_leg_aliases (cruise_leg_id, LEG_ALIAS_NAME) values ((select cruise_leg_id from ccd_cruise_legs where leg_name = 'SE-17-02'), 'SE17-02');</v>
      </c>
    </row>
    <row r="109" spans="1:3" s="5" customFormat="1" x14ac:dyDescent="0.25">
      <c r="A109" t="s">
        <v>337</v>
      </c>
      <c r="B109" t="s">
        <v>364</v>
      </c>
      <c r="C109" s="5" t="str">
        <f t="shared" si="1"/>
        <v>insert into ccd_leg_aliases (cruise_leg_id, LEG_ALIAS_NAME) values ((select cruise_leg_id from ccd_cruise_legs where leg_name = 'RL-17-05 Leg 1'), 'RL-17-05_Leg1');</v>
      </c>
    </row>
    <row r="110" spans="1:3" s="5" customFormat="1" x14ac:dyDescent="0.25">
      <c r="A110" t="s">
        <v>338</v>
      </c>
      <c r="B110" t="s">
        <v>365</v>
      </c>
      <c r="C110" s="5" t="str">
        <f t="shared" si="1"/>
        <v>insert into ccd_leg_aliases (cruise_leg_id, LEG_ALIAS_NAME) values ((select cruise_leg_id from ccd_cruise_legs where leg_name = 'RL-17-05 Leg 2'), 'RL-17-05_Leg2');</v>
      </c>
    </row>
    <row r="111" spans="1:3" s="5" customFormat="1" x14ac:dyDescent="0.25">
      <c r="A111" t="s">
        <v>339</v>
      </c>
      <c r="B111" t="s">
        <v>366</v>
      </c>
      <c r="C111" s="5" t="str">
        <f t="shared" si="1"/>
        <v>insert into ccd_leg_aliases (cruise_leg_id, LEG_ALIAS_NAME) values ((select cruise_leg_id from ccd_cruise_legs where leg_name = 'RL-17-05 Leg 3'), 'RL-17-05_Leg3');</v>
      </c>
    </row>
    <row r="112" spans="1:3" s="5" customFormat="1" x14ac:dyDescent="0.25">
      <c r="A112" t="s">
        <v>340</v>
      </c>
      <c r="B112" t="s">
        <v>367</v>
      </c>
      <c r="C112" s="5" t="str">
        <f t="shared" si="1"/>
        <v>insert into ccd_leg_aliases (cruise_leg_id, LEG_ALIAS_NAME) values ((select cruise_leg_id from ccd_cruise_legs where leg_name = 'RL-17-05 Leg 4'), 'RL-17-05_Leg4');</v>
      </c>
    </row>
    <row r="113" spans="1:3" s="5" customFormat="1" x14ac:dyDescent="0.25">
      <c r="A113" t="s">
        <v>341</v>
      </c>
      <c r="B113" t="s">
        <v>368</v>
      </c>
      <c r="C113" s="5" t="str">
        <f t="shared" si="1"/>
        <v>insert into ccd_leg_aliases (cruise_leg_id, LEG_ALIAS_NAME) values ((select cruise_leg_id from ccd_cruise_legs where leg_name = 'RL-17-05 Leg 5'), 'RL-17-05_Leg5');</v>
      </c>
    </row>
    <row r="114" spans="1:3" s="5" customFormat="1" x14ac:dyDescent="0.25">
      <c r="A114" t="s">
        <v>337</v>
      </c>
      <c r="B114" t="s">
        <v>382</v>
      </c>
      <c r="C114" s="5" t="str">
        <f t="shared" si="1"/>
        <v>insert into ccd_leg_aliases (cruise_leg_id, LEG_ALIAS_NAME) values ((select cruise_leg_id from ccd_cruise_legs where leg_name = 'RL-17-05 Leg 1'), 'RL1705_Leg1');</v>
      </c>
    </row>
    <row r="115" spans="1:3" s="5" customFormat="1" x14ac:dyDescent="0.25">
      <c r="A115" t="s">
        <v>338</v>
      </c>
      <c r="B115" t="s">
        <v>383</v>
      </c>
      <c r="C115" s="5" t="str">
        <f t="shared" si="1"/>
        <v>insert into ccd_leg_aliases (cruise_leg_id, LEG_ALIAS_NAME) values ((select cruise_leg_id from ccd_cruise_legs where leg_name = 'RL-17-05 Leg 2'), 'RL1705_Leg2');</v>
      </c>
    </row>
    <row r="116" spans="1:3" s="5" customFormat="1" x14ac:dyDescent="0.25">
      <c r="A116" t="s">
        <v>339</v>
      </c>
      <c r="B116" t="s">
        <v>384</v>
      </c>
      <c r="C116" s="5" t="str">
        <f t="shared" si="1"/>
        <v>insert into ccd_leg_aliases (cruise_leg_id, LEG_ALIAS_NAME) values ((select cruise_leg_id from ccd_cruise_legs where leg_name = 'RL-17-05 Leg 3'), 'RL1705_Leg3');</v>
      </c>
    </row>
    <row r="117" spans="1:3" s="5" customFormat="1" x14ac:dyDescent="0.25">
      <c r="A117" t="s">
        <v>340</v>
      </c>
      <c r="B117" t="s">
        <v>385</v>
      </c>
      <c r="C117" s="5" t="str">
        <f t="shared" si="1"/>
        <v>insert into ccd_leg_aliases (cruise_leg_id, LEG_ALIAS_NAME) values ((select cruise_leg_id from ccd_cruise_legs where leg_name = 'RL-17-05 Leg 4'), 'RL1705_Leg4');</v>
      </c>
    </row>
    <row r="118" spans="1:3" s="5" customFormat="1" x14ac:dyDescent="0.25">
      <c r="A118" t="s">
        <v>341</v>
      </c>
      <c r="B118" t="s">
        <v>386</v>
      </c>
      <c r="C118" s="5" t="str">
        <f t="shared" si="1"/>
        <v>insert into ccd_leg_aliases (cruise_leg_id, LEG_ALIAS_NAME) values ((select cruise_leg_id from ccd_cruise_legs where leg_name = 'RL-17-05 Leg 5'), 'RL1705_Leg5');</v>
      </c>
    </row>
    <row r="119" spans="1:3" s="5" customFormat="1" x14ac:dyDescent="0.25">
      <c r="A119" t="s">
        <v>337</v>
      </c>
      <c r="B119" t="s">
        <v>369</v>
      </c>
      <c r="C119" s="5" t="str">
        <f t="shared" si="1"/>
        <v>insert into ccd_leg_aliases (cruise_leg_id, LEG_ALIAS_NAME) values ((select cruise_leg_id from ccd_cruise_legs where leg_name = 'RL-17-05 Leg 1'), 'RL-17-05_LegI');</v>
      </c>
    </row>
    <row r="120" spans="1:3" s="5" customFormat="1" x14ac:dyDescent="0.25">
      <c r="A120" t="s">
        <v>338</v>
      </c>
      <c r="B120" t="s">
        <v>370</v>
      </c>
      <c r="C120" s="5" t="str">
        <f t="shared" si="1"/>
        <v>insert into ccd_leg_aliases (cruise_leg_id, LEG_ALIAS_NAME) values ((select cruise_leg_id from ccd_cruise_legs where leg_name = 'RL-17-05 Leg 2'), 'RL-17-05_LegII');</v>
      </c>
    </row>
    <row r="121" spans="1:3" s="5" customFormat="1" x14ac:dyDescent="0.25">
      <c r="A121" t="s">
        <v>339</v>
      </c>
      <c r="B121" t="s">
        <v>371</v>
      </c>
      <c r="C121" s="5" t="str">
        <f t="shared" si="1"/>
        <v>insert into ccd_leg_aliases (cruise_leg_id, LEG_ALIAS_NAME) values ((select cruise_leg_id from ccd_cruise_legs where leg_name = 'RL-17-05 Leg 3'), 'RL-17-05_LegIII');</v>
      </c>
    </row>
    <row r="122" spans="1:3" s="5" customFormat="1" x14ac:dyDescent="0.25">
      <c r="A122" t="s">
        <v>340</v>
      </c>
      <c r="B122" t="s">
        <v>372</v>
      </c>
      <c r="C122" s="5" t="str">
        <f t="shared" si="1"/>
        <v>insert into ccd_leg_aliases (cruise_leg_id, LEG_ALIAS_NAME) values ((select cruise_leg_id from ccd_cruise_legs where leg_name = 'RL-17-05 Leg 4'), 'RL-17-05_LegIV');</v>
      </c>
    </row>
    <row r="123" spans="1:3" s="5" customFormat="1" x14ac:dyDescent="0.25">
      <c r="A123" t="s">
        <v>341</v>
      </c>
      <c r="B123" t="s">
        <v>373</v>
      </c>
      <c r="C123" s="5" t="str">
        <f t="shared" si="1"/>
        <v>insert into ccd_leg_aliases (cruise_leg_id, LEG_ALIAS_NAME) values ((select cruise_leg_id from ccd_cruise_legs where leg_name = 'RL-17-05 Leg 5'), 'RL-17-05_LegV');</v>
      </c>
    </row>
    <row r="124" spans="1:3" s="5" customFormat="1" x14ac:dyDescent="0.25">
      <c r="A124" t="s">
        <v>342</v>
      </c>
      <c r="B124" t="s">
        <v>374</v>
      </c>
      <c r="C124" s="5" t="str">
        <f t="shared" si="1"/>
        <v>insert into ccd_leg_aliases (cruise_leg_id, LEG_ALIAS_NAME) values ((select cruise_leg_id from ccd_cruise_legs where leg_name = 'SE-17-06 Leg 1'), 'SE-17-06_Leg1');</v>
      </c>
    </row>
    <row r="125" spans="1:3" s="5" customFormat="1" x14ac:dyDescent="0.25">
      <c r="A125" t="s">
        <v>343</v>
      </c>
      <c r="B125" t="s">
        <v>375</v>
      </c>
      <c r="C125" s="5" t="str">
        <f t="shared" si="1"/>
        <v>insert into ccd_leg_aliases (cruise_leg_id, LEG_ALIAS_NAME) values ((select cruise_leg_id from ccd_cruise_legs where leg_name = 'SE-17-06 Leg 2'), 'SE-17-06_Leg2');</v>
      </c>
    </row>
    <row r="126" spans="1:3" s="5" customFormat="1" x14ac:dyDescent="0.25">
      <c r="A126" t="s">
        <v>344</v>
      </c>
      <c r="B126" t="s">
        <v>376</v>
      </c>
      <c r="C126" s="5" t="str">
        <f t="shared" si="1"/>
        <v>insert into ccd_leg_aliases (cruise_leg_id, LEG_ALIAS_NAME) values ((select cruise_leg_id from ccd_cruise_legs where leg_name = 'SE-17-06 Leg 3'), 'SE-17-06_Leg3');</v>
      </c>
    </row>
    <row r="127" spans="1:3" s="5" customFormat="1" x14ac:dyDescent="0.25">
      <c r="A127" t="s">
        <v>342</v>
      </c>
      <c r="B127" t="s">
        <v>377</v>
      </c>
      <c r="C127" s="5" t="str">
        <f t="shared" si="1"/>
        <v>insert into ccd_leg_aliases (cruise_leg_id, LEG_ALIAS_NAME) values ((select cruise_leg_id from ccd_cruise_legs where leg_name = 'SE-17-06 Leg 1'), 'SE-17-06_LegI');</v>
      </c>
    </row>
    <row r="128" spans="1:3" s="5" customFormat="1" x14ac:dyDescent="0.25">
      <c r="A128" t="s">
        <v>343</v>
      </c>
      <c r="B128" t="s">
        <v>378</v>
      </c>
      <c r="C128" s="5" t="str">
        <f t="shared" si="1"/>
        <v>insert into ccd_leg_aliases (cruise_leg_id, LEG_ALIAS_NAME) values ((select cruise_leg_id from ccd_cruise_legs where leg_name = 'SE-17-06 Leg 2'), 'SE-17-06_LegII');</v>
      </c>
    </row>
    <row r="129" spans="1:3" s="5" customFormat="1" x14ac:dyDescent="0.25">
      <c r="A129" t="s">
        <v>344</v>
      </c>
      <c r="B129" t="s">
        <v>379</v>
      </c>
      <c r="C129" s="5" t="str">
        <f t="shared" si="1"/>
        <v>insert into ccd_leg_aliases (cruise_leg_id, LEG_ALIAS_NAME) values ((select cruise_leg_id from ccd_cruise_legs where leg_name = 'SE-17-06 Leg 3'), 'SE-17-06_LegIII');</v>
      </c>
    </row>
    <row r="130" spans="1:3" s="5" customFormat="1" x14ac:dyDescent="0.25">
      <c r="A130" t="s">
        <v>342</v>
      </c>
      <c r="B130" t="s">
        <v>387</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343</v>
      </c>
      <c r="B131" t="s">
        <v>388</v>
      </c>
      <c r="C131" s="5" t="str">
        <f t="shared" si="2"/>
        <v>insert into ccd_leg_aliases (cruise_leg_id, LEG_ALIAS_NAME) values ((select cruise_leg_id from ccd_cruise_legs where leg_name = 'SE-17-06 Leg 2'), 'SE1706_Leg2');</v>
      </c>
    </row>
    <row r="132" spans="1:3" s="5" customFormat="1" x14ac:dyDescent="0.25">
      <c r="A132" t="s">
        <v>344</v>
      </c>
      <c r="B132" t="s">
        <v>389</v>
      </c>
      <c r="C132" s="5" t="str">
        <f t="shared" si="2"/>
        <v>insert into ccd_leg_aliases (cruise_leg_id, LEG_ALIAS_NAME) values ((select cruise_leg_id from ccd_cruise_legs where leg_name = 'SE-17-06 Leg 3'), 'SE1706_Leg3');</v>
      </c>
    </row>
    <row r="133" spans="1:3" x14ac:dyDescent="0.25">
      <c r="A133" t="s">
        <v>334</v>
      </c>
      <c r="B133" t="s">
        <v>334</v>
      </c>
      <c r="C133" s="5" t="str">
        <f t="shared" si="1"/>
        <v>insert into ccd_leg_aliases (cruise_leg_id, LEG_ALIAS_NAME) values ((select cruise_leg_id from ccd_cruise_legs where leg_name = 'SE-19-01'), 'SE-19-01');</v>
      </c>
    </row>
    <row r="134" spans="1:3" x14ac:dyDescent="0.25">
      <c r="A134" t="s">
        <v>334</v>
      </c>
      <c r="B134" t="s">
        <v>380</v>
      </c>
      <c r="C134" s="5" t="str">
        <f t="shared" si="1"/>
        <v>insert into ccd_leg_aliases (cruise_leg_id, LEG_ALIAS_NAME) values ((select cruise_leg_id from ccd_cruise_legs where leg_name = 'SE-19-01'), 'SE1901');</v>
      </c>
    </row>
    <row r="135" spans="1:3" x14ac:dyDescent="0.25">
      <c r="A135" t="s">
        <v>335</v>
      </c>
      <c r="B135" t="s">
        <v>335</v>
      </c>
      <c r="C135" s="5" t="str">
        <f t="shared" si="1"/>
        <v>insert into ccd_leg_aliases (cruise_leg_id, LEG_ALIAS_NAME) values ((select cruise_leg_id from ccd_cruise_legs where leg_name = 'SE-18-03'), 'SE-18-03');</v>
      </c>
    </row>
    <row r="136" spans="1:3" x14ac:dyDescent="0.25">
      <c r="A136" t="s">
        <v>335</v>
      </c>
      <c r="B136" t="s">
        <v>381</v>
      </c>
      <c r="C136" s="5" t="str">
        <f t="shared" si="1"/>
        <v>insert into ccd_leg_aliases (cruise_leg_id, LEG_ALIAS_NAME) values ((select cruise_leg_id from ccd_cruise_legs where leg_name = 'SE-18-03'), 'SE1803');</v>
      </c>
    </row>
    <row r="137" spans="1:3" x14ac:dyDescent="0.25">
      <c r="A137" t="s">
        <v>2008</v>
      </c>
      <c r="B137" t="s">
        <v>2013</v>
      </c>
      <c r="C137" s="5" t="str">
        <f t="shared" si="1"/>
        <v>insert into ccd_leg_aliases (cruise_leg_id, LEG_ALIAS_NAME) values ((select cruise_leg_id from ccd_cruise_legs where leg_name = 'SE-19-06'), 'SE1906');</v>
      </c>
    </row>
    <row r="138" spans="1:3" x14ac:dyDescent="0.25">
      <c r="A138" t="s">
        <v>2008</v>
      </c>
      <c r="B138" t="s">
        <v>2008</v>
      </c>
      <c r="C138" s="5" t="str">
        <f t="shared" si="1"/>
        <v>insert into ccd_leg_aliases (cruise_leg_id, LEG_ALIAS_NAME) values ((select cruise_leg_id from ccd_cruise_legs where leg_name = 'SE-19-06'), 'SE-19-06');</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185</v>
      </c>
      <c r="C147" t="str">
        <f t="shared" si="1"/>
        <v>insert into ccd_leg_aliases (cruise_leg_id, LEG_ALIAS_NAME) values ((select cruise_leg_id from ccd_cruise_legs where leg_name = 'HI1101'), 'HA1101');</v>
      </c>
    </row>
    <row r="148" spans="1:3" x14ac:dyDescent="0.25">
      <c r="A148" t="s">
        <v>23</v>
      </c>
      <c r="B148" t="s">
        <v>227</v>
      </c>
      <c r="C148" t="str">
        <f t="shared" si="1"/>
        <v>insert into ccd_leg_aliases (cruise_leg_id, LEG_ALIAS_NAME) values ((select cruise_leg_id from ccd_cruise_legs where leg_name = 'HI1101'), 'HA11-01');</v>
      </c>
    </row>
    <row r="149" spans="1:3" x14ac:dyDescent="0.25">
      <c r="A149" t="s">
        <v>23</v>
      </c>
      <c r="B149" t="s">
        <v>226</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1763</v>
      </c>
      <c r="B1" t="s">
        <v>1764</v>
      </c>
      <c r="C1" t="s">
        <v>1762</v>
      </c>
      <c r="D1" t="s">
        <v>1705</v>
      </c>
    </row>
    <row r="2" spans="1:4" x14ac:dyDescent="0.25">
      <c r="A2" t="s">
        <v>1760</v>
      </c>
      <c r="B2" t="s">
        <v>742</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1760</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1760</v>
      </c>
      <c r="B4" t="s">
        <v>763</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1760</v>
      </c>
      <c r="B5" t="s">
        <v>765</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1759</v>
      </c>
      <c r="B6" t="s">
        <v>742</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1759</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1759</v>
      </c>
      <c r="B8" t="s">
        <v>763</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1759</v>
      </c>
      <c r="B9" t="s">
        <v>816</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1450</v>
      </c>
      <c r="B10" t="s">
        <v>827</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1450</v>
      </c>
      <c r="B11" t="s">
        <v>802</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1767</v>
      </c>
      <c r="B12" t="s">
        <v>738</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1767</v>
      </c>
      <c r="B13" t="s">
        <v>740</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1767</v>
      </c>
      <c r="B14" t="s">
        <v>764</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1767</v>
      </c>
      <c r="B15" t="s">
        <v>766</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1767</v>
      </c>
      <c r="B16" s="4" t="s">
        <v>827</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1767</v>
      </c>
      <c r="B17" t="s">
        <v>819</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1767</v>
      </c>
      <c r="B18" t="s">
        <v>825</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1768</v>
      </c>
      <c r="B19" t="s">
        <v>738</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1768</v>
      </c>
      <c r="B20" t="s">
        <v>740</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1768</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1768</v>
      </c>
      <c r="B22" t="s">
        <v>764</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1768</v>
      </c>
      <c r="B23" t="s">
        <v>766</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1768</v>
      </c>
      <c r="B24" t="s">
        <v>814</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1768</v>
      </c>
      <c r="B25" t="s">
        <v>825</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1769</v>
      </c>
      <c r="B26" t="s">
        <v>738</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1769</v>
      </c>
      <c r="B27" t="s">
        <v>740</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1769</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1769</v>
      </c>
      <c r="B29" t="s">
        <v>766</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1769</v>
      </c>
      <c r="B30" t="s">
        <v>795</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1769</v>
      </c>
      <c r="B31" t="s">
        <v>814</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1769</v>
      </c>
      <c r="B32" t="s">
        <v>825</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1772</v>
      </c>
      <c r="B1" t="s">
        <v>1773</v>
      </c>
      <c r="C1" t="s">
        <v>1705</v>
      </c>
    </row>
    <row r="2" spans="1:3" x14ac:dyDescent="0.25">
      <c r="A2" t="s">
        <v>1774</v>
      </c>
      <c r="B2" t="s">
        <v>1775</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1776</v>
      </c>
      <c r="B1" t="s">
        <v>1777</v>
      </c>
      <c r="C1" t="s">
        <v>1778</v>
      </c>
      <c r="D1" t="s">
        <v>1705</v>
      </c>
    </row>
    <row r="2" spans="1:4" x14ac:dyDescent="0.25">
      <c r="A2" t="s">
        <v>1774</v>
      </c>
      <c r="B2" t="s">
        <v>1021</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1779</v>
      </c>
      <c r="B1" t="s">
        <v>1780</v>
      </c>
      <c r="C1" t="s">
        <v>1705</v>
      </c>
    </row>
    <row r="2" spans="1:3" x14ac:dyDescent="0.25">
      <c r="A2" t="s">
        <v>1791</v>
      </c>
      <c r="B2" t="s">
        <v>1782</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1783</v>
      </c>
      <c r="B3" t="s">
        <v>1786</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1792</v>
      </c>
      <c r="B4" t="s">
        <v>1781</v>
      </c>
      <c r="C4" t="str">
        <f t="shared" si="0"/>
        <v>insert into CCD_REGION_PRE (REGION_PRE_NAME, REGION_PRE_DESC) VALUES ('CNMI and PRIA', 'Transit to Marianas with survey of Wake Island');</v>
      </c>
    </row>
    <row r="5" spans="1:3" x14ac:dyDescent="0.25">
      <c r="A5" t="s">
        <v>1784</v>
      </c>
      <c r="B5" t="s">
        <v>1787</v>
      </c>
      <c r="C5" t="str">
        <f t="shared" si="0"/>
        <v>insert into CCD_REGION_PRE (REGION_PRE_NAME, REGION_PRE_DESC) VALUES ('NWHI and PRIA', 'Surveys of the Northwestern Hawaiian Islands and PRIA');</v>
      </c>
    </row>
    <row r="6" spans="1:3" x14ac:dyDescent="0.25">
      <c r="A6" t="s">
        <v>1785</v>
      </c>
      <c r="B6" t="s">
        <v>1788</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1789</v>
      </c>
      <c r="B1" t="s">
        <v>224</v>
      </c>
      <c r="C1" t="s">
        <v>1790</v>
      </c>
      <c r="D1" t="s">
        <v>1705</v>
      </c>
    </row>
    <row r="2" spans="1:4" x14ac:dyDescent="0.25">
      <c r="A2" t="s">
        <v>1791</v>
      </c>
      <c r="B2" t="s">
        <v>218</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1791</v>
      </c>
      <c r="B3" t="s">
        <v>217</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1783</v>
      </c>
      <c r="B4" t="s">
        <v>219</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1783</v>
      </c>
      <c r="B5" t="s">
        <v>217</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1792</v>
      </c>
      <c r="B6" t="s">
        <v>220</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1792</v>
      </c>
      <c r="B7" t="s">
        <v>217</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1784</v>
      </c>
      <c r="B8" t="s">
        <v>221</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1784</v>
      </c>
      <c r="B9" t="s">
        <v>217</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1785</v>
      </c>
      <c r="B10" t="s">
        <v>221</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1785</v>
      </c>
      <c r="B11" t="s">
        <v>219</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1793</v>
      </c>
      <c r="B1" t="s">
        <v>1794</v>
      </c>
      <c r="C1" t="s">
        <v>1798</v>
      </c>
      <c r="D1" t="s">
        <v>1705</v>
      </c>
    </row>
    <row r="2" spans="1:4" x14ac:dyDescent="0.25">
      <c r="A2" t="s">
        <v>1801</v>
      </c>
      <c r="B2" t="s">
        <v>1800</v>
      </c>
      <c r="C2" t="s">
        <v>1720</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1080</v>
      </c>
      <c r="B3" t="s">
        <v>1799</v>
      </c>
      <c r="C3" t="s">
        <v>1720</v>
      </c>
      <c r="D3" t="str">
        <f t="shared" si="0"/>
        <v>insert into CCD_SVY_CAT_PRE (SVY_CAT_PRE_NAME, SVY_CAT_PRE_DESC, SVY_CAT_PRIMARY_YN) VALUES ('BFISH', 'Bottomfish Primary Survey Category', 'Y');</v>
      </c>
    </row>
    <row r="4" spans="1:4" x14ac:dyDescent="0.25">
      <c r="A4" t="s">
        <v>1802</v>
      </c>
      <c r="B4" t="s">
        <v>1803</v>
      </c>
      <c r="C4" t="s">
        <v>1720</v>
      </c>
      <c r="D4" t="str">
        <f t="shared" si="0"/>
        <v>insert into CCD_SVY_CAT_PRE (SVY_CAT_PRE_NAME, SVY_CAT_PRE_DESC, SVY_CAT_PRIMARY_YN) VALUES ('RAMP', 'Reef Assessment and Monitoring Program ', 'Y');</v>
      </c>
    </row>
    <row r="5" spans="1:4" x14ac:dyDescent="0.25">
      <c r="A5" t="s">
        <v>421</v>
      </c>
      <c r="B5" t="s">
        <v>1804</v>
      </c>
      <c r="C5" t="s">
        <v>1720</v>
      </c>
      <c r="D5" t="str">
        <f t="shared" si="0"/>
        <v>insert into CCD_SVY_CAT_PRE (SVY_CAT_PRE_NAME, SVY_CAT_PRE_DESC, SVY_CAT_PRIMARY_YN) VALUES ('Fisheries Oceanography', 'Fisheries Oceanography - Pelagic Ecosystem Characterization', 'Y');</v>
      </c>
    </row>
    <row r="6" spans="1:4" x14ac:dyDescent="0.25">
      <c r="A6" t="s">
        <v>1032</v>
      </c>
      <c r="B6" t="s">
        <v>1805</v>
      </c>
      <c r="C6" t="s">
        <v>1721</v>
      </c>
      <c r="D6" t="str">
        <f t="shared" si="0"/>
        <v>insert into CCD_SVY_CAT_PRE (SVY_CAT_PRE_NAME, SVY_CAT_PRE_DESC, SVY_CAT_PRIMARY_YN) VALUES ('Science, Services and Stewardship', 'PIFSC Secondary Survey Category', 'N');</v>
      </c>
    </row>
    <row r="7" spans="1:4" x14ac:dyDescent="0.25">
      <c r="A7" t="s">
        <v>1436</v>
      </c>
      <c r="B7" t="s">
        <v>1806</v>
      </c>
      <c r="C7" t="s">
        <v>1720</v>
      </c>
      <c r="D7" t="str">
        <f t="shared" si="0"/>
        <v>insert into CCD_SVY_CAT_PRE (SVY_CAT_PRE_NAME, SVY_CAT_PRE_DESC, SVY_CAT_PRIMARY_YN) VALUES ('Fisheries Research', 'Fisheries Research Primary Survey Category', 'Y');</v>
      </c>
    </row>
    <row r="8" spans="1:4" x14ac:dyDescent="0.25">
      <c r="A8" t="s">
        <v>1831</v>
      </c>
      <c r="B8" t="s">
        <v>1830</v>
      </c>
      <c r="C8" t="s">
        <v>1720</v>
      </c>
      <c r="D8" t="str">
        <f t="shared" si="0"/>
        <v>insert into CCD_SVY_CAT_PRE (SVY_CAT_PRE_NAME, SVY_CAT_PRE_DESC, SVY_CAT_PRIMARY_YN) VALUES ('HI-TEC', 'Hawaiian Islands: Technology for the Ecology of Cetacean', 'Y');</v>
      </c>
    </row>
    <row r="9" spans="1:4" x14ac:dyDescent="0.25">
      <c r="A9" t="s">
        <v>1832</v>
      </c>
      <c r="B9" t="s">
        <v>1444</v>
      </c>
      <c r="C9" t="s">
        <v>1720</v>
      </c>
      <c r="D9" t="str">
        <f t="shared" si="0"/>
        <v>insert into CCD_SVY_CAT_PRE (SVY_CAT_PRE_NAME, SVY_CAT_PRE_DESC, SVY_CAT_PRIMARY_YN) VALUES ('Life History', 'Life History Bio-Sampling', 'Y');</v>
      </c>
    </row>
    <row r="10" spans="1:4" x14ac:dyDescent="0.25">
      <c r="A10" t="s">
        <v>1450</v>
      </c>
      <c r="B10" t="s">
        <v>1765</v>
      </c>
      <c r="C10" t="s">
        <v>1720</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1795</v>
      </c>
      <c r="B1" t="s">
        <v>1796</v>
      </c>
      <c r="C1" t="s">
        <v>1797</v>
      </c>
      <c r="D1" t="s">
        <v>1705</v>
      </c>
    </row>
    <row r="2" spans="1:4" x14ac:dyDescent="0.25">
      <c r="A2" t="s">
        <v>1801</v>
      </c>
      <c r="B2" t="s">
        <v>1030</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1801</v>
      </c>
      <c r="B3" t="s">
        <v>1032</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1080</v>
      </c>
      <c r="B4" t="s">
        <v>1026</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1080</v>
      </c>
      <c r="B5" t="s">
        <v>1032</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1802</v>
      </c>
      <c r="B6" t="s">
        <v>1024</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1802</v>
      </c>
      <c r="B7" t="s">
        <v>1026</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1802</v>
      </c>
      <c r="B8" t="s">
        <v>1028</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421</v>
      </c>
      <c r="B9" t="s">
        <v>1024</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421</v>
      </c>
      <c r="B10" t="s">
        <v>1026</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421</v>
      </c>
      <c r="B11" t="s">
        <v>1032</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1436</v>
      </c>
      <c r="B12" t="s">
        <v>1024</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1436</v>
      </c>
      <c r="B13" t="s">
        <v>1026</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1436</v>
      </c>
      <c r="B14" t="s">
        <v>1028</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1436</v>
      </c>
      <c r="B15" t="s">
        <v>1030</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1436</v>
      </c>
      <c r="B16" t="s">
        <v>1032</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1032</v>
      </c>
      <c r="B17" t="s">
        <v>1032</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1831</v>
      </c>
      <c r="B18" t="s">
        <v>1028</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1831</v>
      </c>
      <c r="B19" t="s">
        <v>1030</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1831</v>
      </c>
      <c r="B20" t="s">
        <v>1032</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1832</v>
      </c>
      <c r="B21" t="s">
        <v>1026</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1832</v>
      </c>
      <c r="B22" t="s">
        <v>1028</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1450</v>
      </c>
      <c r="B23" t="s">
        <v>1833</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1807</v>
      </c>
      <c r="B1" t="s">
        <v>1808</v>
      </c>
      <c r="C1" t="s">
        <v>1705</v>
      </c>
    </row>
    <row r="2" spans="1:3" x14ac:dyDescent="0.25">
      <c r="A2" t="s">
        <v>1809</v>
      </c>
      <c r="B2" t="s">
        <v>1810</v>
      </c>
      <c r="C2" t="str">
        <f>CONCATENATE("insert into CCD_SPP_MMPA_PRE (", $A$1, ", ", $B$1, ") VALUES ('",SUBSTITUTE(A2, "'", "''"), "', '", SUBSTITUTE(B2, "'", "''"), "');")</f>
        <v>insert into CCD_SPP_MMPA_PRE (MMPA_PRE_NAME, MMPA_PRE_DESC) VALUES ('IEA', 'Integrated Ecosystem Assessment');</v>
      </c>
    </row>
    <row r="3" spans="1:3" x14ac:dyDescent="0.25">
      <c r="A3" t="s">
        <v>1814</v>
      </c>
      <c r="B3" t="s">
        <v>1815</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1767</v>
      </c>
      <c r="B4" t="s">
        <v>1837</v>
      </c>
      <c r="C4" t="str">
        <f t="shared" si="0"/>
        <v>insert into CCD_SPP_MMPA_PRE (MMPA_PRE_NAME, MMPA_PRE_DESC) VALUES ('HICEAS', 'PIFSC - Hawaiian Islands Cetacean and Ecosystem Assessment Survey');</v>
      </c>
    </row>
    <row r="5" spans="1:3" x14ac:dyDescent="0.25">
      <c r="A5" t="s">
        <v>1838</v>
      </c>
      <c r="B5" t="s">
        <v>1237</v>
      </c>
      <c r="C5" t="str">
        <f t="shared" si="0"/>
        <v>insert into CCD_SPP_MMPA_PRE (MMPA_PRE_NAME, MMPA_PRE_DESC) VALUES ('MACS', 'Mariana Archipelago Cetacean Survey (MACS)');</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1811</v>
      </c>
      <c r="B1" t="s">
        <v>1812</v>
      </c>
      <c r="C1" t="s">
        <v>1813</v>
      </c>
      <c r="D1" t="s">
        <v>1705</v>
      </c>
    </row>
    <row r="2" spans="1:4" x14ac:dyDescent="0.25">
      <c r="A2" t="s">
        <v>1809</v>
      </c>
      <c r="B2" s="12" t="s">
        <v>832</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1809</v>
      </c>
      <c r="B3" s="12" t="s">
        <v>840</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1809</v>
      </c>
      <c r="B4" s="12" t="s">
        <v>848</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1809</v>
      </c>
      <c r="B5" s="12" t="s">
        <v>866</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1809</v>
      </c>
      <c r="B6" s="12" t="s">
        <v>870</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1809</v>
      </c>
      <c r="B7" s="12" t="s">
        <v>873</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1809</v>
      </c>
      <c r="B8" s="12" t="s">
        <v>879</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1809</v>
      </c>
      <c r="B9" s="12" t="s">
        <v>923</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1809</v>
      </c>
      <c r="B10" s="12" t="s">
        <v>925</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1809</v>
      </c>
      <c r="B11" s="12" t="s">
        <v>942</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1809</v>
      </c>
      <c r="B12" s="12" t="s">
        <v>946</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1809</v>
      </c>
      <c r="B13" s="12" t="s">
        <v>950</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1809</v>
      </c>
      <c r="B14" s="12" t="s">
        <v>956</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1809</v>
      </c>
      <c r="B15" s="12" t="s">
        <v>969</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1809</v>
      </c>
      <c r="B16" s="12" t="s">
        <v>972</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1809</v>
      </c>
      <c r="B17" s="12" t="s">
        <v>976</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1809</v>
      </c>
      <c r="B18" s="12" t="s">
        <v>982</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1814</v>
      </c>
      <c r="B19" t="s">
        <v>905</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1767</v>
      </c>
      <c r="B20" t="s">
        <v>838</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1767</v>
      </c>
      <c r="B21" t="s">
        <v>842</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1767</v>
      </c>
      <c r="B22" t="s">
        <v>848</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1767</v>
      </c>
      <c r="B23" t="s">
        <v>855</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1767</v>
      </c>
      <c r="B24" t="s">
        <v>856</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1767</v>
      </c>
      <c r="B25" t="s">
        <v>864</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1767</v>
      </c>
      <c r="B26" t="s">
        <v>870</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1767</v>
      </c>
      <c r="B27" t="s">
        <v>873</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1767</v>
      </c>
      <c r="B28" t="s">
        <v>876</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1767</v>
      </c>
      <c r="B29" t="s">
        <v>879</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1767</v>
      </c>
      <c r="B30" t="s">
        <v>907</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1767</v>
      </c>
      <c r="B31" t="s">
        <v>918</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1767</v>
      </c>
      <c r="B32" t="s">
        <v>924</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1767</v>
      </c>
      <c r="B33" t="s">
        <v>925</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1767</v>
      </c>
      <c r="B34" t="s">
        <v>933</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1767</v>
      </c>
      <c r="B35" t="s">
        <v>943</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1767</v>
      </c>
      <c r="B36" t="s">
        <v>946</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1767</v>
      </c>
      <c r="B37" t="s">
        <v>950</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1767</v>
      </c>
      <c r="B38" t="s">
        <v>956</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1767</v>
      </c>
      <c r="B39" t="s">
        <v>959</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1767</v>
      </c>
      <c r="B40" t="s">
        <v>962</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1767</v>
      </c>
      <c r="B41" t="s">
        <v>967</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1767</v>
      </c>
      <c r="B42" t="s">
        <v>972</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1767</v>
      </c>
      <c r="B43" t="s">
        <v>976</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1767</v>
      </c>
      <c r="B44" t="s">
        <v>982</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1838</v>
      </c>
      <c r="B45" t="s">
        <v>838</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1838</v>
      </c>
      <c r="B46" t="s">
        <v>842</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1838</v>
      </c>
      <c r="B47" t="s">
        <v>848</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1838</v>
      </c>
      <c r="B48" t="s">
        <v>856</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1838</v>
      </c>
      <c r="B49" t="s">
        <v>864</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1838</v>
      </c>
      <c r="B50" t="s">
        <v>870</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1838</v>
      </c>
      <c r="B51" t="s">
        <v>873</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1838</v>
      </c>
      <c r="B52" t="s">
        <v>876</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1838</v>
      </c>
      <c r="B53" t="s">
        <v>879</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1838</v>
      </c>
      <c r="B54" t="s">
        <v>907</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1838</v>
      </c>
      <c r="B55" t="s">
        <v>918</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1838</v>
      </c>
      <c r="B56" t="s">
        <v>924</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1838</v>
      </c>
      <c r="B57" t="s">
        <v>925</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1838</v>
      </c>
      <c r="B58" t="s">
        <v>933</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1838</v>
      </c>
      <c r="B59" t="s">
        <v>943</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1838</v>
      </c>
      <c r="B60" t="s">
        <v>946</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1838</v>
      </c>
      <c r="B61" t="s">
        <v>950</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1838</v>
      </c>
      <c r="B62" t="s">
        <v>956</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1838</v>
      </c>
      <c r="B63" t="s">
        <v>959</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1838</v>
      </c>
      <c r="B64" t="s">
        <v>962</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1838</v>
      </c>
      <c r="B65" t="s">
        <v>967</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1838</v>
      </c>
      <c r="B66" t="s">
        <v>972</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1838</v>
      </c>
      <c r="B67" t="s">
        <v>976</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1838</v>
      </c>
      <c r="B68" t="s">
        <v>982</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1816</v>
      </c>
      <c r="B1" t="s">
        <v>1817</v>
      </c>
      <c r="C1" t="s">
        <v>1705</v>
      </c>
    </row>
    <row r="2" spans="1:3" x14ac:dyDescent="0.25">
      <c r="A2" t="s">
        <v>1814</v>
      </c>
      <c r="B2" t="s">
        <v>1815</v>
      </c>
      <c r="C2" t="str">
        <f>CONCATENATE("insert into CCD_SPP_ESA_PRE (", $A$1, ", ", $B$1, ") VALUES ('",SUBSTITUTE(A2, "'", "''"), "', '", SUBSTITUTE(B2, "'", "''"), "');")</f>
        <v>insert into CCD_SPP_ESA_PRE (ESA_PRE_NAME, ESA_PRE_DESC) VALUES ('HMSEAS', 'Hawaiian Monk Seal Enhancement and Survey Cruise');</v>
      </c>
    </row>
    <row r="3" spans="1:3" x14ac:dyDescent="0.25">
      <c r="A3" t="s">
        <v>1822</v>
      </c>
      <c r="B3" t="s">
        <v>1821</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1767</v>
      </c>
      <c r="B4" t="s">
        <v>1837</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
  <sheetViews>
    <sheetView workbookViewId="0">
      <selection activeCell="C116" sqref="C116:C121"/>
    </sheetView>
  </sheetViews>
  <sheetFormatPr defaultRowHeight="15" x14ac:dyDescent="0.25"/>
  <cols>
    <col min="1" max="1" width="41.85546875" customWidth="1"/>
    <col min="2" max="2" width="17.28515625" bestFit="1" customWidth="1"/>
    <col min="3" max="3" width="157.42578125" bestFit="1" customWidth="1"/>
    <col min="4" max="4" width="19.140625" bestFit="1" customWidth="1"/>
  </cols>
  <sheetData>
    <row r="1" spans="1:3" x14ac:dyDescent="0.25">
      <c r="A1" s="1" t="s">
        <v>323</v>
      </c>
      <c r="B1" s="1" t="s">
        <v>2030</v>
      </c>
      <c r="C1" t="s">
        <v>109</v>
      </c>
    </row>
    <row r="2" spans="1:3" x14ac:dyDescent="0.25">
      <c r="A2" s="5" t="s">
        <v>75</v>
      </c>
      <c r="B2" t="s">
        <v>2026</v>
      </c>
      <c r="C2" s="5" t="str">
        <f t="shared" ref="C2" si="0">CONCATENATE("insert into ccd_leg_data_sets (cruise_leg_id, DATA_SET_ID) values ((select cruise_leg_id from ccd_cruise_legs where leg_name = '", A2, "'), (SELECT DATA_SET_ID FROM CCD_DATA_SETS WHERE DATA_SET_NAME = '", B2, "'));")</f>
        <v>insert into ccd_leg_data_sets (cruise_leg_id, DATA_SET_ID) values ((select cruise_leg_id from ccd_cruise_legs where leg_name = 'SE-15-01'), (SELECT DATA_SET_ID FROM CCD_DATA_SETS WHERE DATA_SET_NAME = '2015 CTD Data'));</v>
      </c>
    </row>
    <row r="3" spans="1:3" x14ac:dyDescent="0.25">
      <c r="A3" s="5" t="s">
        <v>75</v>
      </c>
      <c r="B3" t="s">
        <v>2027</v>
      </c>
      <c r="C3" s="5" t="str">
        <f t="shared" ref="C3:C10" si="1">CONCATENATE("insert into ccd_leg_data_sets (cruise_leg_id, DATA_SET_ID) values ((select cruise_leg_id from ccd_cruise_legs where leg_name = '", A3, "'), (SELECT DATA_SET_ID FROM CCD_DATA_SETS WHERE DATA_SET_NAME = '", B3, "'));")</f>
        <v>insert into ccd_leg_data_sets (cruise_leg_id, DATA_SET_ID) values ((select cruise_leg_id from ccd_cruise_legs where leg_name = 'SE-15-01'), (SELECT DATA_SET_ID FROM CCD_DATA_SETS WHERE DATA_SET_NAME = '2015 Water Samples Data'));</v>
      </c>
    </row>
    <row r="4" spans="1:3" x14ac:dyDescent="0.25">
      <c r="A4" s="5" t="s">
        <v>75</v>
      </c>
      <c r="B4" t="s">
        <v>2028</v>
      </c>
      <c r="C4" s="5" t="str">
        <f t="shared" si="1"/>
        <v>insert into ccd_leg_data_sets (cruise_leg_id, DATA_SET_ID) values ((select cruise_leg_id from ccd_cruise_legs where leg_name = 'SE-15-01'), (SELECT DATA_SET_ID FROM CCD_DATA_SETS WHERE DATA_SET_NAME = '2015 Midwater Trawling Data'));</v>
      </c>
    </row>
    <row r="5" spans="1:3" x14ac:dyDescent="0.25">
      <c r="A5" s="5" t="s">
        <v>75</v>
      </c>
      <c r="B5" t="s">
        <v>2029</v>
      </c>
      <c r="C5" s="5" t="str">
        <f t="shared" si="1"/>
        <v>insert into ccd_leg_data_sets (cruise_leg_id, DATA_SET_ID) values ((select cruise_leg_id from ccd_cruise_legs where leg_name = 'SE-15-01'), (SELECT DATA_SET_ID FROM CCD_DATA_SETS WHERE DATA_SET_NAME = '2015 Active Acoustics Data'));</v>
      </c>
    </row>
    <row r="6" spans="1:3" x14ac:dyDescent="0.25">
      <c r="A6" s="5" t="s">
        <v>139</v>
      </c>
      <c r="B6" s="3" t="s">
        <v>2019</v>
      </c>
      <c r="C6" s="5" t="str">
        <f t="shared" si="1"/>
        <v>insert into ccd_leg_data_sets (cruise_leg_id, DATA_SET_ID) values ((select cruise_leg_id from ccd_cruise_legs where leg_name = 'SE-17-07'), (SELECT DATA_SET_ID FROM CCD_DATA_SETS WHERE DATA_SET_NAME = '2017 Fall MOUSS Data Set'));</v>
      </c>
    </row>
    <row r="7" spans="1:3" x14ac:dyDescent="0.25">
      <c r="A7" s="5" t="s">
        <v>139</v>
      </c>
      <c r="B7" t="s">
        <v>2032</v>
      </c>
      <c r="C7" s="5" t="str">
        <f t="shared" si="1"/>
        <v>insert into ccd_leg_data_sets (cruise_leg_id, DATA_SET_ID) values ((select cruise_leg_id from ccd_cruise_legs where leg_name = 'SE-17-07'), (SELECT DATA_SET_ID FROM CCD_DATA_SETS WHERE DATA_SET_NAME = '2017 CTD Data'));</v>
      </c>
    </row>
    <row r="8" spans="1:3" x14ac:dyDescent="0.25">
      <c r="A8" s="5" t="s">
        <v>145</v>
      </c>
      <c r="B8" t="s">
        <v>2033</v>
      </c>
      <c r="C8" s="5" t="str">
        <f t="shared" si="1"/>
        <v>insert into ccd_leg_data_sets (cruise_leg_id, DATA_SET_ID) values ((select cruise_leg_id from ccd_cruise_legs where leg_name = 'SE-18-06'), (SELECT DATA_SET_ID FROM CCD_DATA_SETS WHERE DATA_SET_NAME = '2018 CTD Data'));</v>
      </c>
    </row>
    <row r="9" spans="1:3" x14ac:dyDescent="0.25">
      <c r="A9" s="5" t="s">
        <v>145</v>
      </c>
      <c r="B9" s="3" t="s">
        <v>2020</v>
      </c>
      <c r="C9" s="5" t="str">
        <f t="shared" si="1"/>
        <v>insert into ccd_leg_data_sets (cruise_leg_id, DATA_SET_ID) values ((select cruise_leg_id from ccd_cruise_legs where leg_name = 'SE-18-06'), (SELECT DATA_SET_ID FROM CCD_DATA_SETS WHERE DATA_SET_NAME = '2018 MOUSS Data Set'));</v>
      </c>
    </row>
    <row r="10" spans="1:3" x14ac:dyDescent="0.25">
      <c r="A10" s="5" t="s">
        <v>147</v>
      </c>
      <c r="B10" s="3" t="s">
        <v>2018</v>
      </c>
      <c r="C10" s="5" t="str">
        <f t="shared" si="1"/>
        <v>insert into ccd_leg_data_sets (cruise_leg_id, DATA_SET_ID) values ((select cruise_leg_id from ccd_cruise_legs where leg_name = 'SE-17-02'), (SELECT DATA_SET_ID FROM CCD_DATA_SETS WHERE DATA_SET_NAME = '2017 Spring MOUSS Data Set'));</v>
      </c>
    </row>
    <row r="11" spans="1:3" x14ac:dyDescent="0.25">
      <c r="A11" t="s">
        <v>2008</v>
      </c>
      <c r="B11" t="s">
        <v>2025</v>
      </c>
      <c r="C11" s="5" t="str">
        <f t="shared" ref="C11:C13" si="2">CONCATENATE("insert into ccd_leg_data_sets (cruise_leg_id, DATA_SET_ID) values ((select cruise_leg_id from ccd_cruise_legs where leg_name = '", A11, "'), (SELECT DATA_SET_ID FROM CCD_DATA_SETS WHERE DATA_SET_NAME = '", B11, "'));")</f>
        <v>insert into ccd_leg_data_sets (cruise_leg_id, DATA_SET_ID) values ((select cruise_leg_id from ccd_cruise_legs where leg_name = 'SE-19-06'), (SELECT DATA_SET_ID FROM CCD_DATA_SETS WHERE DATA_SET_NAME = '2019 MOUSS Data Set'));</v>
      </c>
    </row>
    <row r="12" spans="1:3" x14ac:dyDescent="0.25">
      <c r="A12" t="s">
        <v>2008</v>
      </c>
      <c r="B12" t="s">
        <v>2034</v>
      </c>
      <c r="C12" s="5" t="str">
        <f t="shared" si="2"/>
        <v>insert into ccd_leg_data_sets (cruise_leg_id, DATA_SET_ID) values ((select cruise_leg_id from ccd_cruise_legs where leg_name = 'SE-19-06'), (SELECT DATA_SET_ID FROM CCD_DATA_SETS WHERE DATA_SET_NAME = '2019 CTD Data'));</v>
      </c>
    </row>
    <row r="13" spans="1:3" x14ac:dyDescent="0.25">
      <c r="A13" t="s">
        <v>2136</v>
      </c>
      <c r="B13" t="s">
        <v>2025</v>
      </c>
      <c r="C13" s="5" t="str">
        <f t="shared" si="2"/>
        <v>insert into ccd_leg_data_sets (cruise_leg_id, DATA_SET_ID) values ((select cruise_leg_id from ccd_cruise_legs where leg_name = 'PIFG-19-01'), (SELECT DATA_SET_ID FROM CCD_DATA_SETS WHERE DATA_SET_NAME = '2019 MOUSS Data Set'));</v>
      </c>
    </row>
    <row r="24" spans="1:4" x14ac:dyDescent="0.25">
      <c r="A24" s="1" t="s">
        <v>2058</v>
      </c>
      <c r="D24" t="s">
        <v>2054</v>
      </c>
    </row>
    <row r="25" spans="1:4" x14ac:dyDescent="0.25">
      <c r="A25" t="s">
        <v>3</v>
      </c>
      <c r="B25" t="s">
        <v>2111</v>
      </c>
      <c r="C25" s="5" t="str">
        <f>CONCATENATE("insert into ccd_leg_data_sets (cruise_leg_id, DATA_SET_ID) values ((select cruise_leg_id from ccd_cruise_legs where leg_name = '", A25, "'), (SELECT DATA_SET_ID FROM CCD_DATA_SETS WHERE DATA_SET_NAME = '", B25, "'));")</f>
        <v>insert into ccd_leg_data_sets (cruise_leg_id, DATA_SET_ID) values ((select cruise_leg_id from ccd_cruise_legs where leg_name = 'HA1007'), (SELECT DATA_SET_ID FROM CCD_DATA_SETS WHERE DATA_SET_NAME = '2010 CTD Data'));</v>
      </c>
    </row>
    <row r="26" spans="1:4" x14ac:dyDescent="0.25">
      <c r="A26" t="s">
        <v>1863</v>
      </c>
      <c r="B26" t="s">
        <v>2111</v>
      </c>
      <c r="C26" s="5" t="str">
        <f>CONCATENATE("insert into ccd_leg_data_sets (cruise_leg_id, DATA_SET_ID) values ((select cruise_leg_id from ccd_cruise_legs where leg_name = '", A26, "'), (SELECT DATA_SET_ID FROM CCD_DATA_SETS WHERE DATA_SET_NAME = '", B26, "'));")</f>
        <v>insert into ccd_leg_data_sets (cruise_leg_id, DATA_SET_ID) values ((select cruise_leg_id from ccd_cruise_legs where leg_name = 'HA1007 (copy)'), (SELECT DATA_SET_ID FROM CCD_DATA_SETS WHERE DATA_SET_NAME = '2010 CTD Data'));</v>
      </c>
    </row>
    <row r="27" spans="1:4" x14ac:dyDescent="0.25">
      <c r="A27" t="s">
        <v>187</v>
      </c>
      <c r="B27" t="s">
        <v>2112</v>
      </c>
      <c r="C27" s="5" t="str">
        <f>CONCATENATE("insert into ccd_leg_data_sets (cruise_leg_id, DATA_SET_ID) values ((select cruise_leg_id from ccd_cruise_legs where leg_name = '", A27, "'), (SELECT DATA_SET_ID FROM CCD_DATA_SETS WHERE DATA_SET_NAME = '", B27, "'));")</f>
        <v>insert into ccd_leg_data_sets (cruise_leg_id, DATA_SET_ID) values ((select cruise_leg_id from ccd_cruise_legs where leg_name = 'HA1101_LEG_I'), (SELECT DATA_SET_ID FROM CCD_DATA_SETS WHERE DATA_SET_NAME = '2011 CTD Data'));</v>
      </c>
    </row>
    <row r="28" spans="1:4" x14ac:dyDescent="0.25">
      <c r="A28" t="s">
        <v>187</v>
      </c>
      <c r="B28" t="s">
        <v>2119</v>
      </c>
      <c r="C28" s="5" t="str">
        <f t="shared" ref="C28:C29" si="3">CONCATENATE("insert into ccd_leg_data_sets (cruise_leg_id, DATA_SET_ID) values ((select cruise_leg_id from ccd_cruise_legs where leg_name = '", A28, "'), (SELECT DATA_SET_ID FROM CCD_DATA_SETS WHERE DATA_SET_NAME = '", B28, "'));")</f>
        <v>insert into ccd_leg_data_sets (cruise_leg_id, DATA_SET_ID) values ((select cruise_leg_id from ccd_cruise_legs where leg_name = 'HA1101_LEG_I'), (SELECT DATA_SET_ID FROM CCD_DATA_SETS WHERE DATA_SET_NAME = '2011 Fish REA Data'));</v>
      </c>
    </row>
    <row r="29" spans="1:4" x14ac:dyDescent="0.25">
      <c r="A29" t="s">
        <v>187</v>
      </c>
      <c r="B29" t="s">
        <v>2120</v>
      </c>
      <c r="C29" s="5" t="str">
        <f t="shared" si="3"/>
        <v>insert into ccd_leg_data_sets (cruise_leg_id, DATA_SET_ID) values ((select cruise_leg_id from ccd_cruise_legs where leg_name = 'HA1101_LEG_I'), (SELECT DATA_SET_ID FROM CCD_DATA_SETS WHERE DATA_SET_NAME = '2011 Coral Belt Data'));</v>
      </c>
    </row>
    <row r="30" spans="1:4" x14ac:dyDescent="0.25">
      <c r="A30" t="s">
        <v>324</v>
      </c>
      <c r="B30" t="s">
        <v>2112</v>
      </c>
      <c r="C30" s="5" t="str">
        <f>CONCATENATE("insert into ccd_leg_data_sets (cruise_leg_id, DATA_SET_ID) values ((select cruise_leg_id from ccd_cruise_legs where leg_name = '", A30, "'), (SELECT DATA_SET_ID FROM CCD_DATA_SETS WHERE DATA_SET_NAME = '", B30, "'));")</f>
        <v>insert into ccd_leg_data_sets (cruise_leg_id, DATA_SET_ID) values ((select cruise_leg_id from ccd_cruise_legs where leg_name = 'HA1101_LEG_II'), (SELECT DATA_SET_ID FROM CCD_DATA_SETS WHERE DATA_SET_NAME = '2011 CTD Data'));</v>
      </c>
    </row>
    <row r="31" spans="1:4" ht="45" x14ac:dyDescent="0.25">
      <c r="A31" s="22" t="s">
        <v>325</v>
      </c>
      <c r="B31" s="18"/>
      <c r="C31" s="18"/>
      <c r="D31" s="23" t="s">
        <v>2123</v>
      </c>
    </row>
    <row r="32" spans="1:4" x14ac:dyDescent="0.25">
      <c r="A32" t="s">
        <v>1869</v>
      </c>
      <c r="B32" t="s">
        <v>2112</v>
      </c>
      <c r="C32" s="5" t="str">
        <f t="shared" ref="C32:C44" si="4">CONCATENATE("insert into ccd_leg_data_sets (cruise_leg_id, DATA_SET_ID) values ((select cruise_leg_id from ccd_cruise_legs where leg_name = '", A32, "'), (SELECT DATA_SET_ID FROM CCD_DATA_SETS WHERE DATA_SET_NAME = '", B32, "'));")</f>
        <v>insert into ccd_leg_data_sets (cruise_leg_id, DATA_SET_ID) values ((select cruise_leg_id from ccd_cruise_legs where leg_name = 'HA1102_LEG_I'), (SELECT DATA_SET_ID FROM CCD_DATA_SETS WHERE DATA_SET_NAME = '2011 CTD Data'));</v>
      </c>
    </row>
    <row r="33" spans="1:4" x14ac:dyDescent="0.25">
      <c r="A33" t="s">
        <v>1869</v>
      </c>
      <c r="B33" t="s">
        <v>2119</v>
      </c>
      <c r="C33" s="5" t="str">
        <f t="shared" si="4"/>
        <v>insert into ccd_leg_data_sets (cruise_leg_id, DATA_SET_ID) values ((select cruise_leg_id from ccd_cruise_legs where leg_name = 'HA1102_LEG_I'), (SELECT DATA_SET_ID FROM CCD_DATA_SETS WHERE DATA_SET_NAME = '2011 Fish REA Data'));</v>
      </c>
    </row>
    <row r="34" spans="1:4" x14ac:dyDescent="0.25">
      <c r="A34" t="s">
        <v>1869</v>
      </c>
      <c r="B34" t="s">
        <v>2120</v>
      </c>
      <c r="C34" s="5" t="str">
        <f t="shared" si="4"/>
        <v>insert into ccd_leg_data_sets (cruise_leg_id, DATA_SET_ID) values ((select cruise_leg_id from ccd_cruise_legs where leg_name = 'HA1102_LEG_I'), (SELECT DATA_SET_ID FROM CCD_DATA_SETS WHERE DATA_SET_NAME = '2011 Coral Belt Data'));</v>
      </c>
    </row>
    <row r="35" spans="1:4" x14ac:dyDescent="0.25">
      <c r="A35" t="s">
        <v>1870</v>
      </c>
      <c r="B35" t="s">
        <v>2112</v>
      </c>
      <c r="C35" s="5" t="str">
        <f t="shared" si="4"/>
        <v>insert into ccd_leg_data_sets (cruise_leg_id, DATA_SET_ID) values ((select cruise_leg_id from ccd_cruise_legs where leg_name = 'HA1102_LEG_II'), (SELECT DATA_SET_ID FROM CCD_DATA_SETS WHERE DATA_SET_NAME = '2011 CTD Data'));</v>
      </c>
    </row>
    <row r="36" spans="1:4" x14ac:dyDescent="0.25">
      <c r="A36" t="s">
        <v>1870</v>
      </c>
      <c r="B36" t="s">
        <v>2119</v>
      </c>
      <c r="C36" s="5" t="str">
        <f t="shared" si="4"/>
        <v>insert into ccd_leg_data_sets (cruise_leg_id, DATA_SET_ID) values ((select cruise_leg_id from ccd_cruise_legs where leg_name = 'HA1102_LEG_II'), (SELECT DATA_SET_ID FROM CCD_DATA_SETS WHERE DATA_SET_NAME = '2011 Fish REA Data'));</v>
      </c>
    </row>
    <row r="37" spans="1:4" x14ac:dyDescent="0.25">
      <c r="A37" t="s">
        <v>1870</v>
      </c>
      <c r="B37" t="s">
        <v>2121</v>
      </c>
      <c r="C37" s="5" t="str">
        <f t="shared" si="4"/>
        <v>insert into ccd_leg_data_sets (cruise_leg_id, DATA_SET_ID) values ((select cruise_leg_id from ccd_cruise_legs where leg_name = 'HA1102_LEG_II'), (SELECT DATA_SET_ID FROM CCD_DATA_SETS WHERE DATA_SET_NAME = '2011 Water Samples Data'));</v>
      </c>
    </row>
    <row r="38" spans="1:4" x14ac:dyDescent="0.25">
      <c r="A38" t="s">
        <v>10</v>
      </c>
      <c r="B38" t="s">
        <v>2113</v>
      </c>
      <c r="C38" s="5" t="str">
        <f t="shared" si="4"/>
        <v>insert into ccd_leg_data_sets (cruise_leg_id, DATA_SET_ID) values ((select cruise_leg_id from ccd_cruise_legs where leg_name = 'HI0401'), (SELECT DATA_SET_ID FROM CCD_DATA_SETS WHERE DATA_SET_NAME = '2004 CTD Data'));</v>
      </c>
    </row>
    <row r="39" spans="1:4" x14ac:dyDescent="0.25">
      <c r="A39" t="s">
        <v>2056</v>
      </c>
      <c r="B39" t="s">
        <v>2114</v>
      </c>
      <c r="C39" s="5" t="str">
        <f t="shared" si="4"/>
        <v>insert into ccd_leg_data_sets (cruise_leg_id, DATA_SET_ID) values ((select cruise_leg_id from ccd_cruise_legs where leg_name = 'HI0610 (copy)'), (SELECT DATA_SET_ID FROM CCD_DATA_SETS WHERE DATA_SET_NAME = '2006 CTD Data'));</v>
      </c>
    </row>
    <row r="40" spans="1:4" x14ac:dyDescent="0.25">
      <c r="A40" t="s">
        <v>19</v>
      </c>
      <c r="B40" t="s">
        <v>2111</v>
      </c>
      <c r="C40" s="5" t="str">
        <f t="shared" si="4"/>
        <v>insert into ccd_leg_data_sets (cruise_leg_id, DATA_SET_ID) values ((select cruise_leg_id from ccd_cruise_legs where leg_name = 'HI1001_LEGI'), (SELECT DATA_SET_ID FROM CCD_DATA_SETS WHERE DATA_SET_NAME = '2010 CTD Data'));</v>
      </c>
    </row>
    <row r="41" spans="1:4" x14ac:dyDescent="0.25">
      <c r="A41" t="s">
        <v>20</v>
      </c>
      <c r="B41" t="s">
        <v>2111</v>
      </c>
      <c r="C41" s="5" t="str">
        <f t="shared" si="4"/>
        <v>insert into ccd_leg_data_sets (cruise_leg_id, DATA_SET_ID) values ((select cruise_leg_id from ccd_cruise_legs where leg_name = 'HI1001_LEGII'), (SELECT DATA_SET_ID FROM CCD_DATA_SETS WHERE DATA_SET_NAME = '2010 CTD Data'));</v>
      </c>
    </row>
    <row r="42" spans="1:4" x14ac:dyDescent="0.25">
      <c r="A42" t="s">
        <v>21</v>
      </c>
      <c r="B42" t="s">
        <v>2111</v>
      </c>
      <c r="C42" s="5" t="str">
        <f t="shared" si="4"/>
        <v>insert into ccd_leg_data_sets (cruise_leg_id, DATA_SET_ID) values ((select cruise_leg_id from ccd_cruise_legs where leg_name = 'HI1001_LEGIII'), (SELECT DATA_SET_ID FROM CCD_DATA_SETS WHERE DATA_SET_NAME = '2010 CTD Data'));</v>
      </c>
    </row>
    <row r="43" spans="1:4" x14ac:dyDescent="0.25">
      <c r="A43" t="s">
        <v>260</v>
      </c>
      <c r="B43" t="s">
        <v>2113</v>
      </c>
      <c r="C43" s="5" t="str">
        <f t="shared" si="4"/>
        <v>insert into ccd_leg_data_sets (cruise_leg_id, DATA_SET_ID) values ((select cruise_leg_id from ccd_cruise_legs where leg_name = 'OES0411_LEGI'), (SELECT DATA_SET_ID FROM CCD_DATA_SETS WHERE DATA_SET_NAME = '2004 CTD Data'));</v>
      </c>
    </row>
    <row r="44" spans="1:4" x14ac:dyDescent="0.25">
      <c r="A44" t="s">
        <v>261</v>
      </c>
      <c r="B44" t="s">
        <v>2113</v>
      </c>
      <c r="C44" s="5" t="str">
        <f t="shared" si="4"/>
        <v>insert into ccd_leg_data_sets (cruise_leg_id, DATA_SET_ID) values ((select cruise_leg_id from ccd_cruise_legs where leg_name = 'OES0411_LEGII'), (SELECT DATA_SET_ID FROM CCD_DATA_SETS WHERE DATA_SET_NAME = '2004 CTD Data'));</v>
      </c>
    </row>
    <row r="45" spans="1:4" x14ac:dyDescent="0.25">
      <c r="A45" t="s">
        <v>47</v>
      </c>
      <c r="B45" s="18"/>
      <c r="C45" s="18"/>
      <c r="D45" s="18" t="s">
        <v>2055</v>
      </c>
    </row>
    <row r="46" spans="1:4" x14ac:dyDescent="0.25">
      <c r="A46" t="s">
        <v>59</v>
      </c>
      <c r="B46" t="s">
        <v>2114</v>
      </c>
      <c r="C46" s="5" t="str">
        <f>CONCATENATE("insert into ccd_leg_data_sets (cruise_leg_id, DATA_SET_ID) values ((select cruise_leg_id from ccd_cruise_legs where leg_name = '", A46, "'), (SELECT DATA_SET_ID FROM CCD_DATA_SETS WHERE DATA_SET_NAME = '", B46, "'));")</f>
        <v>insert into ccd_leg_data_sets (cruise_leg_id, DATA_SET_ID) values ((select cruise_leg_id from ccd_cruise_legs where leg_name = 'OES0607'), (SELECT DATA_SET_ID FROM CCD_DATA_SETS WHERE DATA_SET_NAME = '2006 CTD Data'));</v>
      </c>
    </row>
    <row r="47" spans="1:4" x14ac:dyDescent="0.25">
      <c r="A47" t="s">
        <v>65</v>
      </c>
      <c r="B47" t="s">
        <v>2116</v>
      </c>
      <c r="C47" s="5" t="str">
        <f>CONCATENATE("insert into ccd_leg_data_sets (cruise_leg_id, DATA_SET_ID) values ((select cruise_leg_id from ccd_cruise_legs where leg_name = '", A47, "'), (SELECT DATA_SET_ID FROM CCD_DATA_SETS WHERE DATA_SET_NAME = '", B47, "'));")</f>
        <v>insert into ccd_leg_data_sets (cruise_leg_id, DATA_SET_ID) values ((select cruise_leg_id from ccd_cruise_legs where leg_name = 'OES0706'), (SELECT DATA_SET_ID FROM CCD_DATA_SETS WHERE DATA_SET_NAME = '2007 CTD Data'));</v>
      </c>
    </row>
    <row r="48" spans="1:4" x14ac:dyDescent="0.25">
      <c r="A48" t="s">
        <v>337</v>
      </c>
      <c r="B48" t="s">
        <v>2036</v>
      </c>
      <c r="C48" s="5" t="str">
        <f>CONCATENATE("insert into ccd_leg_data_sets (cruise_leg_id, DATA_SET_ID) values ((select cruise_leg_id from ccd_cruise_legs where leg_name = '", A48, "'), (SELECT DATA_SET_ID FROM CCD_DATA_SETS WHERE DATA_SET_NAME = '", B48, "'));")</f>
        <v>insert into ccd_leg_data_sets (cruise_leg_id, DATA_SET_ID) values ((select cruise_leg_id from ccd_cruise_legs where leg_name = 'RL-17-05 Leg 1'), (SELECT DATA_SET_ID FROM CCD_DATA_SETS WHERE DATA_SET_NAME = '2021 CTD Data'));</v>
      </c>
    </row>
    <row r="49" spans="1:4" x14ac:dyDescent="0.25">
      <c r="A49" t="s">
        <v>338</v>
      </c>
      <c r="B49" t="s">
        <v>2036</v>
      </c>
      <c r="C49" s="5" t="str">
        <f>CONCATENATE("insert into ccd_leg_data_sets (cruise_leg_id, DATA_SET_ID) values ((select cruise_leg_id from ccd_cruise_legs where leg_name = '", A49, "'), (SELECT DATA_SET_ID FROM CCD_DATA_SETS WHERE DATA_SET_NAME = '", B49, "'));")</f>
        <v>insert into ccd_leg_data_sets (cruise_leg_id, DATA_SET_ID) values ((select cruise_leg_id from ccd_cruise_legs where leg_name = 'RL-17-05 Leg 2'), (SELECT DATA_SET_ID FROM CCD_DATA_SETS WHERE DATA_SET_NAME = '2021 CTD Data'));</v>
      </c>
    </row>
    <row r="50" spans="1:4" x14ac:dyDescent="0.25">
      <c r="A50" s="2" t="s">
        <v>339</v>
      </c>
      <c r="B50" s="18"/>
      <c r="C50" s="18"/>
      <c r="D50" s="18" t="s">
        <v>2055</v>
      </c>
    </row>
    <row r="51" spans="1:4" x14ac:dyDescent="0.25">
      <c r="A51" t="s">
        <v>340</v>
      </c>
      <c r="B51" t="s">
        <v>2036</v>
      </c>
      <c r="C51" s="5" t="str">
        <f>CONCATENATE("insert into ccd_leg_data_sets (cruise_leg_id, DATA_SET_ID) values ((select cruise_leg_id from ccd_cruise_legs where leg_name = '", A51, "'), (SELECT DATA_SET_ID FROM CCD_DATA_SETS WHERE DATA_SET_NAME = '", B51, "'));")</f>
        <v>insert into ccd_leg_data_sets (cruise_leg_id, DATA_SET_ID) values ((select cruise_leg_id from ccd_cruise_legs where leg_name = 'RL-17-05 Leg 4'), (SELECT DATA_SET_ID FROM CCD_DATA_SETS WHERE DATA_SET_NAME = '2021 CTD Data'));</v>
      </c>
    </row>
    <row r="52" spans="1:4" x14ac:dyDescent="0.25">
      <c r="A52" t="s">
        <v>341</v>
      </c>
      <c r="B52" t="s">
        <v>2036</v>
      </c>
      <c r="C52" s="5" t="str">
        <f>CONCATENATE("insert into ccd_leg_data_sets (cruise_leg_id, DATA_SET_ID) values ((select cruise_leg_id from ccd_cruise_legs where leg_name = '", A52, "'), (SELECT DATA_SET_ID FROM CCD_DATA_SETS WHERE DATA_SET_NAME = '", B52, "'));")</f>
        <v>insert into ccd_leg_data_sets (cruise_leg_id, DATA_SET_ID) values ((select cruise_leg_id from ccd_cruise_legs where leg_name = 'RL-17-05 Leg 5'), (SELECT DATA_SET_ID FROM CCD_DATA_SETS WHERE DATA_SET_NAME = '2021 CTD Data'));</v>
      </c>
    </row>
    <row r="53" spans="1:4" x14ac:dyDescent="0.25">
      <c r="A53" t="s">
        <v>2007</v>
      </c>
      <c r="B53" t="s">
        <v>2036</v>
      </c>
      <c r="C53" s="5" t="str">
        <f>CONCATENATE("insert into ccd_leg_data_sets (cruise_leg_id, DATA_SET_ID) values ((select cruise_leg_id from ccd_cruise_legs where leg_name = '", A53, "'), (SELECT DATA_SET_ID FROM CCD_DATA_SETS WHERE DATA_SET_NAME = '", B53, "'));")</f>
        <v>insert into ccd_leg_data_sets (cruise_leg_id, DATA_SET_ID) values ((select cruise_leg_id from ccd_cruise_legs where leg_name = 'RL-17-05 Leg 6'), (SELECT DATA_SET_ID FROM CCD_DATA_SETS WHERE DATA_SET_NAME = '2021 CTD Data'));</v>
      </c>
    </row>
    <row r="54" spans="1:4" x14ac:dyDescent="0.25">
      <c r="A54" t="s">
        <v>1867</v>
      </c>
      <c r="B54" t="s">
        <v>2026</v>
      </c>
      <c r="C54" s="5" t="str">
        <f>CONCATENATE("insert into ccd_leg_data_sets (cruise_leg_id, DATA_SET_ID) values ((select cruise_leg_id from ccd_cruise_legs where leg_name = '", A54, "'), (SELECT DATA_SET_ID FROM CCD_DATA_SETS WHERE DATA_SET_NAME = '", B54, "'));")</f>
        <v>insert into ccd_leg_data_sets (cruise_leg_id, DATA_SET_ID) values ((select cruise_leg_id from ccd_cruise_legs where leg_name = 'SE-15-01 Leg 1'), (SELECT DATA_SET_ID FROM CCD_DATA_SETS WHERE DATA_SET_NAME = '2015 CTD Data'));</v>
      </c>
    </row>
    <row r="55" spans="1:4" x14ac:dyDescent="0.25">
      <c r="A55" t="s">
        <v>1867</v>
      </c>
      <c r="B55" t="s">
        <v>2028</v>
      </c>
      <c r="C55" s="5" t="str">
        <f t="shared" ref="C55:C59" si="5">CONCATENATE("insert into ccd_leg_data_sets (cruise_leg_id, DATA_SET_ID) values ((select cruise_leg_id from ccd_cruise_legs where leg_name = '", A55, "'), (SELECT DATA_SET_ID FROM CCD_DATA_SETS WHERE DATA_SET_NAME = '", B55, "'));")</f>
        <v>insert into ccd_leg_data_sets (cruise_leg_id, DATA_SET_ID) values ((select cruise_leg_id from ccd_cruise_legs where leg_name = 'SE-15-01 Leg 1'), (SELECT DATA_SET_ID FROM CCD_DATA_SETS WHERE DATA_SET_NAME = '2015 Midwater Trawling Data'));</v>
      </c>
    </row>
    <row r="56" spans="1:4" x14ac:dyDescent="0.25">
      <c r="A56" t="s">
        <v>1867</v>
      </c>
      <c r="B56" t="s">
        <v>2027</v>
      </c>
      <c r="C56" s="5" t="str">
        <f t="shared" si="5"/>
        <v>insert into ccd_leg_data_sets (cruise_leg_id, DATA_SET_ID) values ((select cruise_leg_id from ccd_cruise_legs where leg_name = 'SE-15-01 Leg 1'), (SELECT DATA_SET_ID FROM CCD_DATA_SETS WHERE DATA_SET_NAME = '2015 Water Samples Data'));</v>
      </c>
    </row>
    <row r="57" spans="1:4" x14ac:dyDescent="0.25">
      <c r="A57" t="s">
        <v>1868</v>
      </c>
      <c r="B57" t="s">
        <v>2026</v>
      </c>
      <c r="C57" s="5" t="str">
        <f t="shared" si="5"/>
        <v>insert into ccd_leg_data_sets (cruise_leg_id, DATA_SET_ID) values ((select cruise_leg_id from ccd_cruise_legs where leg_name = 'SE-15-01 Leg 2'), (SELECT DATA_SET_ID FROM CCD_DATA_SETS WHERE DATA_SET_NAME = '2015 CTD Data'));</v>
      </c>
    </row>
    <row r="58" spans="1:4" x14ac:dyDescent="0.25">
      <c r="A58" t="s">
        <v>1868</v>
      </c>
      <c r="B58" t="s">
        <v>2028</v>
      </c>
      <c r="C58" s="5" t="str">
        <f t="shared" si="5"/>
        <v>insert into ccd_leg_data_sets (cruise_leg_id, DATA_SET_ID) values ((select cruise_leg_id from ccd_cruise_legs where leg_name = 'SE-15-01 Leg 2'), (SELECT DATA_SET_ID FROM CCD_DATA_SETS WHERE DATA_SET_NAME = '2015 Midwater Trawling Data'));</v>
      </c>
    </row>
    <row r="59" spans="1:4" x14ac:dyDescent="0.25">
      <c r="A59" t="s">
        <v>1868</v>
      </c>
      <c r="B59" t="s">
        <v>2027</v>
      </c>
      <c r="C59" s="5" t="str">
        <f t="shared" si="5"/>
        <v>insert into ccd_leg_data_sets (cruise_leg_id, DATA_SET_ID) values ((select cruise_leg_id from ccd_cruise_legs where leg_name = 'SE-15-01 Leg 2'), (SELECT DATA_SET_ID FROM CCD_DATA_SETS WHERE DATA_SET_NAME = '2015 Water Samples Data'));</v>
      </c>
    </row>
    <row r="60" spans="1:4" x14ac:dyDescent="0.25">
      <c r="A60" s="2" t="s">
        <v>327</v>
      </c>
      <c r="B60" s="18"/>
      <c r="C60" s="18"/>
      <c r="D60" s="18" t="s">
        <v>2055</v>
      </c>
    </row>
    <row r="61" spans="1:4" x14ac:dyDescent="0.25">
      <c r="A61" t="s">
        <v>95</v>
      </c>
      <c r="B61" t="s">
        <v>2117</v>
      </c>
      <c r="C61" s="5" t="str">
        <f>CONCATENATE("insert into ccd_leg_data_sets (cruise_leg_id, DATA_SET_ID) values ((select cruise_leg_id from ccd_cruise_legs where leg_name = '", A61, "'), (SELECT DATA_SET_ID FROM CCD_DATA_SETS WHERE DATA_SET_NAME = '", B61, "'));")</f>
        <v>insert into ccd_leg_data_sets (cruise_leg_id, DATA_SET_ID) values ((select cruise_leg_id from ccd_cruise_legs where leg_name = 'TC0201_LEGII'), (SELECT DATA_SET_ID FROM CCD_DATA_SETS WHERE DATA_SET_NAME = '2002 CTD Data'));</v>
      </c>
    </row>
    <row r="62" spans="1:4" x14ac:dyDescent="0.25">
      <c r="A62" t="s">
        <v>1862</v>
      </c>
      <c r="B62" t="s">
        <v>2118</v>
      </c>
      <c r="C62" s="5" t="str">
        <f>CONCATENATE("insert into ccd_leg_data_sets (cruise_leg_id, DATA_SET_ID) values ((select cruise_leg_id from ccd_cruise_legs where leg_name = '", A62, "'), (SELECT DATA_SET_ID FROM CCD_DATA_SETS WHERE DATA_SET_NAME = '", B62, "'));")</f>
        <v>insert into ccd_leg_data_sets (cruise_leg_id, DATA_SET_ID) values ((select cruise_leg_id from ccd_cruise_legs where leg_name = 'TC-03-07'), (SELECT DATA_SET_ID FROM CCD_DATA_SETS WHERE DATA_SET_NAME = '2003 CTD Data'));</v>
      </c>
    </row>
    <row r="66" spans="1:4" x14ac:dyDescent="0.25">
      <c r="A66" s="1" t="s">
        <v>2057</v>
      </c>
    </row>
    <row r="67" spans="1:4" s="18" customFormat="1" x14ac:dyDescent="0.25">
      <c r="A67" s="18" t="s">
        <v>1875</v>
      </c>
      <c r="B67" s="18" t="s">
        <v>2035</v>
      </c>
      <c r="D67" s="18" t="s">
        <v>2055</v>
      </c>
    </row>
    <row r="68" spans="1:4" s="17" customFormat="1" x14ac:dyDescent="0.25">
      <c r="A68" s="17" t="s">
        <v>1893</v>
      </c>
      <c r="B68" s="17" t="s">
        <v>2035</v>
      </c>
      <c r="D68" s="17" t="s">
        <v>2122</v>
      </c>
    </row>
    <row r="69" spans="1:4" s="9" customFormat="1" x14ac:dyDescent="0.25">
      <c r="A69" s="9" t="s">
        <v>1877</v>
      </c>
      <c r="B69" s="9" t="s">
        <v>2036</v>
      </c>
      <c r="C69" s="9" t="str">
        <f t="shared" ref="C69:C112" si="6">CONCATENATE("insert into ccd_leg_data_sets (cruise_leg_id, DATA_SET_ID) values ((select cruise_leg_id from ccd_cruise_legs where leg_name = '", A69, "'), (SELECT DATA_SET_ID FROM CCD_DATA_SETS WHERE DATA_SET_NAME = '", B69, "'));")</f>
        <v>insert into ccd_leg_data_sets (cruise_leg_id, DATA_SET_ID) values ((select cruise_leg_id from ccd_cruise_legs where leg_name = 'SE-21-01 Leg 1'), (SELECT DATA_SET_ID FROM CCD_DATA_SETS WHERE DATA_SET_NAME = '2021 CTD Data'));</v>
      </c>
    </row>
    <row r="70" spans="1:4" s="9" customFormat="1" x14ac:dyDescent="0.25">
      <c r="A70" s="9" t="s">
        <v>1877</v>
      </c>
      <c r="B70" s="9" t="s">
        <v>2042</v>
      </c>
      <c r="C70" s="9" t="str">
        <f t="shared" si="6"/>
        <v>insert into ccd_leg_data_sets (cruise_leg_id, DATA_SET_ID) values ((select cruise_leg_id from ccd_cruise_legs where leg_name = 'SE-21-01 Leg 1'), (SELECT DATA_SET_ID FROM CCD_DATA_SETS WHERE DATA_SET_NAME = '2021 Water Samples Data'));</v>
      </c>
    </row>
    <row r="71" spans="1:4" s="9" customFormat="1" x14ac:dyDescent="0.25">
      <c r="A71" s="9" t="s">
        <v>1878</v>
      </c>
      <c r="B71" s="9" t="s">
        <v>2036</v>
      </c>
      <c r="C71" s="9" t="str">
        <f t="shared" si="6"/>
        <v>insert into ccd_leg_data_sets (cruise_leg_id, DATA_SET_ID) values ((select cruise_leg_id from ccd_cruise_legs where leg_name = 'SE-21-01 Leg 2'), (SELECT DATA_SET_ID FROM CCD_DATA_SETS WHERE DATA_SET_NAME = '2021 CTD Data'));</v>
      </c>
    </row>
    <row r="72" spans="1:4" s="9" customFormat="1" x14ac:dyDescent="0.25">
      <c r="A72" s="9" t="s">
        <v>1878</v>
      </c>
      <c r="B72" s="9" t="s">
        <v>2042</v>
      </c>
      <c r="C72" s="9" t="str">
        <f t="shared" si="6"/>
        <v>insert into ccd_leg_data_sets (cruise_leg_id, DATA_SET_ID) values ((select cruise_leg_id from ccd_cruise_legs where leg_name = 'SE-21-01 Leg 2'), (SELECT DATA_SET_ID FROM CCD_DATA_SETS WHERE DATA_SET_NAME = '2021 Water Samples Data'));</v>
      </c>
    </row>
    <row r="73" spans="1:4" s="17" customFormat="1" x14ac:dyDescent="0.25">
      <c r="A73" s="17" t="s">
        <v>1879</v>
      </c>
      <c r="B73" s="17" t="s">
        <v>2036</v>
      </c>
      <c r="D73" s="17" t="s">
        <v>2122</v>
      </c>
    </row>
    <row r="74" spans="1:4" s="9" customFormat="1" x14ac:dyDescent="0.25">
      <c r="A74" s="9" t="s">
        <v>1880</v>
      </c>
      <c r="B74" s="9" t="s">
        <v>2036</v>
      </c>
      <c r="C74" s="9" t="str">
        <f t="shared" si="6"/>
        <v>insert into ccd_leg_data_sets (cruise_leg_id, DATA_SET_ID) values ((select cruise_leg_id from ccd_cruise_legs where leg_name = 'SE-21-04 Leg 1'), (SELECT DATA_SET_ID FROM CCD_DATA_SETS WHERE DATA_SET_NAME = '2021 CTD Data'));</v>
      </c>
    </row>
    <row r="75" spans="1:4" s="9" customFormat="1" x14ac:dyDescent="0.25">
      <c r="A75" s="9" t="s">
        <v>1881</v>
      </c>
      <c r="B75" s="9" t="s">
        <v>2036</v>
      </c>
      <c r="C75" s="9" t="str">
        <f t="shared" si="6"/>
        <v>insert into ccd_leg_data_sets (cruise_leg_id, DATA_SET_ID) values ((select cruise_leg_id from ccd_cruise_legs where leg_name = 'SE-21-04 Leg 2'), (SELECT DATA_SET_ID FROM CCD_DATA_SETS WHERE DATA_SET_NAME = '2021 CTD Data'));</v>
      </c>
    </row>
    <row r="76" spans="1:4" s="9" customFormat="1" x14ac:dyDescent="0.25">
      <c r="A76" s="9" t="s">
        <v>1882</v>
      </c>
      <c r="B76" s="9" t="s">
        <v>2043</v>
      </c>
      <c r="C76" s="9" t="str">
        <f t="shared" si="6"/>
        <v>insert into ccd_leg_data_sets (cruise_leg_id, DATA_SET_ID) values ((select cruise_leg_id from ccd_cruise_legs where leg_name = 'HI-21-06'), (SELECT DATA_SET_ID FROM CCD_DATA_SETS WHERE DATA_SET_NAME = '2021 Midwater Trawling Data'));</v>
      </c>
    </row>
    <row r="77" spans="1:4" s="9" customFormat="1" x14ac:dyDescent="0.25">
      <c r="A77" s="9" t="s">
        <v>1882</v>
      </c>
      <c r="B77" s="9" t="s">
        <v>2042</v>
      </c>
      <c r="C77" s="9" t="str">
        <f t="shared" si="6"/>
        <v>insert into ccd_leg_data_sets (cruise_leg_id, DATA_SET_ID) values ((select cruise_leg_id from ccd_cruise_legs where leg_name = 'HI-21-06'), (SELECT DATA_SET_ID FROM CCD_DATA_SETS WHERE DATA_SET_NAME = '2021 Water Samples Data'));</v>
      </c>
    </row>
    <row r="78" spans="1:4" s="9" customFormat="1" x14ac:dyDescent="0.25">
      <c r="A78" s="9" t="s">
        <v>1882</v>
      </c>
      <c r="B78" s="9" t="s">
        <v>2036</v>
      </c>
      <c r="C78" s="9" t="str">
        <f t="shared" si="6"/>
        <v>insert into ccd_leg_data_sets (cruise_leg_id, DATA_SET_ID) values ((select cruise_leg_id from ccd_cruise_legs where leg_name = 'HI-21-06'), (SELECT DATA_SET_ID FROM CCD_DATA_SETS WHERE DATA_SET_NAME = '2021 CTD Data'));</v>
      </c>
    </row>
    <row r="79" spans="1:4" s="9" customFormat="1" x14ac:dyDescent="0.25">
      <c r="A79" s="9" t="s">
        <v>1883</v>
      </c>
      <c r="B79" s="9" t="s">
        <v>2043</v>
      </c>
      <c r="C79" s="9" t="str">
        <f t="shared" si="6"/>
        <v>insert into ccd_leg_data_sets (cruise_leg_id, DATA_SET_ID) values ((select cruise_leg_id from ccd_cruise_legs where leg_name = 'HI-21-07 Leg 1'), (SELECT DATA_SET_ID FROM CCD_DATA_SETS WHERE DATA_SET_NAME = '2021 Midwater Trawling Data'));</v>
      </c>
    </row>
    <row r="80" spans="1:4" s="9" customFormat="1" x14ac:dyDescent="0.25">
      <c r="A80" s="9" t="s">
        <v>1884</v>
      </c>
      <c r="B80" s="9" t="s">
        <v>2036</v>
      </c>
      <c r="C80" s="9" t="str">
        <f t="shared" si="6"/>
        <v>insert into ccd_leg_data_sets (cruise_leg_id, DATA_SET_ID) values ((select cruise_leg_id from ccd_cruise_legs where leg_name = 'HI-21-07 Leg 2'), (SELECT DATA_SET_ID FROM CCD_DATA_SETS WHERE DATA_SET_NAME = '2021 CTD Data'));</v>
      </c>
    </row>
    <row r="81" spans="1:4" s="17" customFormat="1" x14ac:dyDescent="0.25">
      <c r="A81" s="17" t="s">
        <v>1890</v>
      </c>
      <c r="B81" s="17" t="s">
        <v>2042</v>
      </c>
      <c r="D81" s="17" t="s">
        <v>2122</v>
      </c>
    </row>
    <row r="82" spans="1:4" s="9" customFormat="1" x14ac:dyDescent="0.25">
      <c r="A82" s="9" t="s">
        <v>1891</v>
      </c>
      <c r="B82" s="9" t="s">
        <v>2036</v>
      </c>
      <c r="C82" s="9" t="str">
        <f t="shared" si="6"/>
        <v>insert into ccd_leg_data_sets (cruise_leg_id, DATA_SET_ID) values ((select cruise_leg_id from ccd_cruise_legs where leg_name = 'HI-21-08 Leg 2'), (SELECT DATA_SET_ID FROM CCD_DATA_SETS WHERE DATA_SET_NAME = '2021 CTD Data'));</v>
      </c>
    </row>
    <row r="83" spans="1:4" x14ac:dyDescent="0.25">
      <c r="A83" s="9" t="s">
        <v>1920</v>
      </c>
      <c r="B83" t="s">
        <v>2035</v>
      </c>
      <c r="C83" s="5" t="str">
        <f t="shared" si="6"/>
        <v>insert into ccd_leg_data_sets (cruise_leg_id, DATA_SET_ID) values ((select cruise_leg_id from ccd_cruise_legs where leg_name = 'HI-20-08 Leg 1'), (SELECT DATA_SET_ID FROM CCD_DATA_SETS WHERE DATA_SET_NAME = '2020 CTD Data'));</v>
      </c>
    </row>
    <row r="84" spans="1:4" x14ac:dyDescent="0.25">
      <c r="A84" s="9" t="s">
        <v>1920</v>
      </c>
      <c r="B84" t="s">
        <v>2052</v>
      </c>
      <c r="C84" s="5" t="str">
        <f t="shared" si="6"/>
        <v>insert into ccd_leg_data_sets (cruise_leg_id, DATA_SET_ID) values ((select cruise_leg_id from ccd_cruise_legs where leg_name = 'HI-20-08 Leg 1'), (SELECT DATA_SET_ID FROM CCD_DATA_SETS WHERE DATA_SET_NAME = '2020 Coral Belt Data'));</v>
      </c>
    </row>
    <row r="85" spans="1:4" x14ac:dyDescent="0.25">
      <c r="A85" s="9" t="s">
        <v>1920</v>
      </c>
      <c r="B85" t="s">
        <v>2053</v>
      </c>
      <c r="C85" s="5" t="str">
        <f t="shared" si="6"/>
        <v>insert into ccd_leg_data_sets (cruise_leg_id, DATA_SET_ID) values ((select cruise_leg_id from ccd_cruise_legs where leg_name = 'HI-20-08 Leg 1'), (SELECT DATA_SET_ID FROM CCD_DATA_SETS WHERE DATA_SET_NAME = '2020 Fish REA Data'));</v>
      </c>
    </row>
    <row r="86" spans="1:4" x14ac:dyDescent="0.25">
      <c r="A86" s="9" t="s">
        <v>1921</v>
      </c>
      <c r="B86" t="s">
        <v>2035</v>
      </c>
      <c r="C86" s="5" t="str">
        <f t="shared" si="6"/>
        <v>insert into ccd_leg_data_sets (cruise_leg_id, DATA_SET_ID) values ((select cruise_leg_id from ccd_cruise_legs where leg_name = 'HI-20-08 Leg 2'), (SELECT DATA_SET_ID FROM CCD_DATA_SETS WHERE DATA_SET_NAME = '2020 CTD Data'));</v>
      </c>
    </row>
    <row r="87" spans="1:4" x14ac:dyDescent="0.25">
      <c r="A87" s="9" t="s">
        <v>1921</v>
      </c>
      <c r="B87" t="s">
        <v>2052</v>
      </c>
      <c r="C87" s="5" t="str">
        <f t="shared" si="6"/>
        <v>insert into ccd_leg_data_sets (cruise_leg_id, DATA_SET_ID) values ((select cruise_leg_id from ccd_cruise_legs where leg_name = 'HI-20-08 Leg 2'), (SELECT DATA_SET_ID FROM CCD_DATA_SETS WHERE DATA_SET_NAME = '2020 Coral Belt Data'));</v>
      </c>
    </row>
    <row r="88" spans="1:4" x14ac:dyDescent="0.25">
      <c r="A88" s="9" t="s">
        <v>1921</v>
      </c>
      <c r="B88" t="s">
        <v>2040</v>
      </c>
      <c r="C88" s="5" t="str">
        <f t="shared" si="6"/>
        <v>insert into ccd_leg_data_sets (cruise_leg_id, DATA_SET_ID) values ((select cruise_leg_id from ccd_cruise_legs where leg_name = 'HI-20-08 Leg 2'), (SELECT DATA_SET_ID FROM CCD_DATA_SETS WHERE DATA_SET_NAME = '2020 Water Samples Data'));</v>
      </c>
    </row>
    <row r="89" spans="1:4" x14ac:dyDescent="0.25">
      <c r="A89" s="9" t="s">
        <v>1922</v>
      </c>
      <c r="B89" t="s">
        <v>2035</v>
      </c>
      <c r="C89" s="5" t="str">
        <f t="shared" si="6"/>
        <v>insert into ccd_leg_data_sets (cruise_leg_id, DATA_SET_ID) values ((select cruise_leg_id from ccd_cruise_legs where leg_name = 'HI-20-09 Leg 1'), (SELECT DATA_SET_ID FROM CCD_DATA_SETS WHERE DATA_SET_NAME = '2020 CTD Data'));</v>
      </c>
    </row>
    <row r="90" spans="1:4" x14ac:dyDescent="0.25">
      <c r="A90" s="9" t="s">
        <v>1923</v>
      </c>
      <c r="B90" t="s">
        <v>2035</v>
      </c>
      <c r="C90" s="5" t="str">
        <f t="shared" si="6"/>
        <v>insert into ccd_leg_data_sets (cruise_leg_id, DATA_SET_ID) values ((select cruise_leg_id from ccd_cruise_legs where leg_name = 'HI-20-09 Leg 2'), (SELECT DATA_SET_ID FROM CCD_DATA_SETS WHERE DATA_SET_NAME = '2020 CTD Data'));</v>
      </c>
    </row>
    <row r="91" spans="1:4" s="17" customFormat="1" x14ac:dyDescent="0.25">
      <c r="A91" s="17" t="s">
        <v>1924</v>
      </c>
      <c r="D91" s="17" t="s">
        <v>2122</v>
      </c>
    </row>
    <row r="92" spans="1:4" x14ac:dyDescent="0.25">
      <c r="A92" s="9" t="s">
        <v>1938</v>
      </c>
      <c r="B92" t="s">
        <v>2051</v>
      </c>
      <c r="C92" s="5" t="str">
        <f t="shared" si="6"/>
        <v>insert into ccd_leg_data_sets (cruise_leg_id, DATA_SET_ID) values ((select cruise_leg_id from ccd_cruise_legs where leg_name = 'SE-21-06 Leg 1'), (SELECT DATA_SET_ID FROM CCD_DATA_SETS WHERE DATA_SET_NAME = '2021 Fish REA Data'));</v>
      </c>
    </row>
    <row r="93" spans="1:4" x14ac:dyDescent="0.25">
      <c r="A93" s="9" t="s">
        <v>1939</v>
      </c>
      <c r="B93" t="s">
        <v>2051</v>
      </c>
      <c r="C93" s="5" t="str">
        <f t="shared" si="6"/>
        <v>insert into ccd_leg_data_sets (cruise_leg_id, DATA_SET_ID) values ((select cruise_leg_id from ccd_cruise_legs where leg_name = 'SE-21-06 Leg 2'), (SELECT DATA_SET_ID FROM CCD_DATA_SETS WHERE DATA_SET_NAME = '2021 Fish REA Data'));</v>
      </c>
    </row>
    <row r="94" spans="1:4" x14ac:dyDescent="0.25">
      <c r="A94" s="9" t="s">
        <v>1940</v>
      </c>
      <c r="B94" t="s">
        <v>2050</v>
      </c>
      <c r="C94" s="5" t="str">
        <f t="shared" si="6"/>
        <v>insert into ccd_leg_data_sets (cruise_leg_id, DATA_SET_ID) values ((select cruise_leg_id from ccd_cruise_legs where leg_name = 'SE-21-07'), (SELECT DATA_SET_ID FROM CCD_DATA_SETS WHERE DATA_SET_NAME = '2021 Coral Belt Data'));</v>
      </c>
    </row>
    <row r="95" spans="1:4" x14ac:dyDescent="0.25">
      <c r="A95" s="9" t="s">
        <v>1940</v>
      </c>
      <c r="B95" t="s">
        <v>2042</v>
      </c>
      <c r="C95" s="5" t="str">
        <f t="shared" si="6"/>
        <v>insert into ccd_leg_data_sets (cruise_leg_id, DATA_SET_ID) values ((select cruise_leg_id from ccd_cruise_legs where leg_name = 'SE-21-07'), (SELECT DATA_SET_ID FROM CCD_DATA_SETS WHERE DATA_SET_NAME = '2021 Water Samples Data'));</v>
      </c>
    </row>
    <row r="96" spans="1:4" x14ac:dyDescent="0.25">
      <c r="A96" s="9" t="s">
        <v>1941</v>
      </c>
      <c r="B96" t="s">
        <v>2050</v>
      </c>
      <c r="C96" s="5" t="str">
        <f t="shared" si="6"/>
        <v>insert into ccd_leg_data_sets (cruise_leg_id, DATA_SET_ID) values ((select cruise_leg_id from ccd_cruise_legs where leg_name = 'SE-21-08 Leg 1'), (SELECT DATA_SET_ID FROM CCD_DATA_SETS WHERE DATA_SET_NAME = '2021 Coral Belt Data'));</v>
      </c>
    </row>
    <row r="97" spans="1:4" x14ac:dyDescent="0.25">
      <c r="A97" s="9" t="s">
        <v>1942</v>
      </c>
      <c r="B97" t="s">
        <v>2050</v>
      </c>
      <c r="C97" s="5" t="str">
        <f t="shared" si="6"/>
        <v>insert into ccd_leg_data_sets (cruise_leg_id, DATA_SET_ID) values ((select cruise_leg_id from ccd_cruise_legs where leg_name = 'SE-21-08 Leg 2'), (SELECT DATA_SET_ID FROM CCD_DATA_SETS WHERE DATA_SET_NAME = '2021 Coral Belt Data'));</v>
      </c>
    </row>
    <row r="98" spans="1:4" x14ac:dyDescent="0.25">
      <c r="A98" s="9" t="s">
        <v>1942</v>
      </c>
      <c r="B98" t="s">
        <v>2042</v>
      </c>
      <c r="C98" s="5" t="str">
        <f t="shared" si="6"/>
        <v>insert into ccd_leg_data_sets (cruise_leg_id, DATA_SET_ID) values ((select cruise_leg_id from ccd_cruise_legs where leg_name = 'SE-21-08 Leg 2'), (SELECT DATA_SET_ID FROM CCD_DATA_SETS WHERE DATA_SET_NAME = '2021 Water Samples Data'));</v>
      </c>
    </row>
    <row r="99" spans="1:4" x14ac:dyDescent="0.25">
      <c r="A99" s="9" t="s">
        <v>1945</v>
      </c>
      <c r="B99" t="s">
        <v>2050</v>
      </c>
      <c r="C99" s="5" t="str">
        <f t="shared" si="6"/>
        <v>insert into ccd_leg_data_sets (cruise_leg_id, DATA_SET_ID) values ((select cruise_leg_id from ccd_cruise_legs where leg_name = 'SE-21-09 Leg 1'), (SELECT DATA_SET_ID FROM CCD_DATA_SETS WHERE DATA_SET_NAME = '2021 Coral Belt Data'));</v>
      </c>
    </row>
    <row r="100" spans="1:4" x14ac:dyDescent="0.25">
      <c r="A100" s="9" t="s">
        <v>1947</v>
      </c>
      <c r="B100" t="s">
        <v>2050</v>
      </c>
      <c r="C100" s="5" t="str">
        <f t="shared" si="6"/>
        <v>insert into ccd_leg_data_sets (cruise_leg_id, DATA_SET_ID) values ((select cruise_leg_id from ccd_cruise_legs where leg_name = 'SE-21-09 Leg 2'), (SELECT DATA_SET_ID FROM CCD_DATA_SETS WHERE DATA_SET_NAME = '2021 Coral Belt Data'));</v>
      </c>
    </row>
    <row r="101" spans="1:4" x14ac:dyDescent="0.25">
      <c r="A101" s="9" t="s">
        <v>1978</v>
      </c>
      <c r="B101" t="s">
        <v>2046</v>
      </c>
      <c r="C101" s="5" t="str">
        <f t="shared" si="6"/>
        <v>insert into ccd_leg_data_sets (cruise_leg_id, DATA_SET_ID) values ((select cruise_leg_id from ccd_cruise_legs where leg_name = 'SE-19-04 Leg 1'), (SELECT DATA_SET_ID FROM CCD_DATA_SETS WHERE DATA_SET_NAME = '2019 Coral Belt Data'));</v>
      </c>
    </row>
    <row r="102" spans="1:4" x14ac:dyDescent="0.25">
      <c r="A102" s="9" t="s">
        <v>1979</v>
      </c>
      <c r="B102" t="s">
        <v>2046</v>
      </c>
      <c r="C102" s="5" t="str">
        <f t="shared" si="6"/>
        <v>insert into ccd_leg_data_sets (cruise_leg_id, DATA_SET_ID) values ((select cruise_leg_id from ccd_cruise_legs where leg_name = 'SE-19-04 Leg 2'), (SELECT DATA_SET_ID FROM CCD_DATA_SETS WHERE DATA_SET_NAME = '2019 Coral Belt Data'));</v>
      </c>
    </row>
    <row r="103" spans="1:4" x14ac:dyDescent="0.25">
      <c r="A103" s="9" t="s">
        <v>1980</v>
      </c>
      <c r="B103" t="s">
        <v>2046</v>
      </c>
      <c r="C103" s="5" t="str">
        <f t="shared" si="6"/>
        <v>insert into ccd_leg_data_sets (cruise_leg_id, DATA_SET_ID) values ((select cruise_leg_id from ccd_cruise_legs where leg_name = 'SE-19-05 Leg 1'), (SELECT DATA_SET_ID FROM CCD_DATA_SETS WHERE DATA_SET_NAME = '2019 Coral Belt Data'));</v>
      </c>
    </row>
    <row r="104" spans="1:4" x14ac:dyDescent="0.25">
      <c r="A104" s="9" t="s">
        <v>1981</v>
      </c>
      <c r="B104" t="s">
        <v>2046</v>
      </c>
      <c r="C104" s="5" t="str">
        <f t="shared" si="6"/>
        <v>insert into ccd_leg_data_sets (cruise_leg_id, DATA_SET_ID) values ((select cruise_leg_id from ccd_cruise_legs where leg_name = 'SE-19-05 Leg 2'), (SELECT DATA_SET_ID FROM CCD_DATA_SETS WHERE DATA_SET_NAME = '2019 Coral Belt Data'));</v>
      </c>
    </row>
    <row r="105" spans="1:4" x14ac:dyDescent="0.25">
      <c r="A105" s="9" t="s">
        <v>1963</v>
      </c>
      <c r="B105" t="s">
        <v>2047</v>
      </c>
      <c r="C105" s="5" t="str">
        <f t="shared" si="6"/>
        <v>insert into ccd_leg_data_sets (cruise_leg_id, DATA_SET_ID) values ((select cruise_leg_id from ccd_cruise_legs where leg_name = 'HI-19-01 Leg 1'), (SELECT DATA_SET_ID FROM CCD_DATA_SETS WHERE DATA_SET_NAME = '2019 Fish REA Data'));</v>
      </c>
    </row>
    <row r="106" spans="1:4" x14ac:dyDescent="0.25">
      <c r="A106" s="9" t="s">
        <v>1974</v>
      </c>
      <c r="B106" t="s">
        <v>2047</v>
      </c>
      <c r="C106" s="5" t="str">
        <f t="shared" si="6"/>
        <v>insert into ccd_leg_data_sets (cruise_leg_id, DATA_SET_ID) values ((select cruise_leg_id from ccd_cruise_legs where leg_name = 'HI-19-01 Leg 2'), (SELECT DATA_SET_ID FROM CCD_DATA_SETS WHERE DATA_SET_NAME = '2019 Fish REA Data'));</v>
      </c>
    </row>
    <row r="107" spans="1:4" s="18" customFormat="1" x14ac:dyDescent="0.25">
      <c r="A107" s="22" t="s">
        <v>1964</v>
      </c>
      <c r="D107" s="18" t="s">
        <v>2055</v>
      </c>
    </row>
    <row r="108" spans="1:4" x14ac:dyDescent="0.25">
      <c r="A108" s="9" t="s">
        <v>1965</v>
      </c>
      <c r="B108" t="s">
        <v>2047</v>
      </c>
      <c r="C108" s="5" t="str">
        <f t="shared" si="6"/>
        <v>insert into ccd_leg_data_sets (cruise_leg_id, DATA_SET_ID) values ((select cruise_leg_id from ccd_cruise_legs where leg_name = 'HI-19-02 Leg 2'), (SELECT DATA_SET_ID FROM CCD_DATA_SETS WHERE DATA_SET_NAME = '2019 Fish REA Data'));</v>
      </c>
    </row>
    <row r="109" spans="1:4" s="9" customFormat="1" x14ac:dyDescent="0.25">
      <c r="A109" s="9" t="s">
        <v>2005</v>
      </c>
      <c r="B109" s="9" t="s">
        <v>2045</v>
      </c>
      <c r="C109" s="9" t="str">
        <f t="shared" si="6"/>
        <v>insert into ccd_leg_data_sets (cruise_leg_id, DATA_SET_ID) values ((select cruise_leg_id from ccd_cruise_legs where leg_name = 'SE-22-01 Leg 1'), (SELECT DATA_SET_ID FROM CCD_DATA_SETS WHERE DATA_SET_NAME = '2022 Midwater Trawling Data'));</v>
      </c>
    </row>
    <row r="110" spans="1:4" s="9" customFormat="1" x14ac:dyDescent="0.25">
      <c r="A110" s="9" t="s">
        <v>2006</v>
      </c>
      <c r="B110" s="9" t="s">
        <v>2045</v>
      </c>
      <c r="C110" s="9" t="str">
        <f t="shared" si="6"/>
        <v>insert into ccd_leg_data_sets (cruise_leg_id, DATA_SET_ID) values ((select cruise_leg_id from ccd_cruise_legs where leg_name = 'SE-22-01 Leg 2'), (SELECT DATA_SET_ID FROM CCD_DATA_SETS WHERE DATA_SET_NAME = '2022 Midwater Trawling Data'));</v>
      </c>
    </row>
    <row r="111" spans="1:4" s="18" customFormat="1" x14ac:dyDescent="0.25">
      <c r="A111" s="22" t="s">
        <v>1994</v>
      </c>
      <c r="D111" s="18" t="s">
        <v>2055</v>
      </c>
    </row>
    <row r="112" spans="1:4" s="9" customFormat="1" x14ac:dyDescent="0.25">
      <c r="A112" s="9" t="s">
        <v>1993</v>
      </c>
      <c r="B112" s="9" t="s">
        <v>2037</v>
      </c>
      <c r="C112" s="9" t="str">
        <f t="shared" si="6"/>
        <v>insert into ccd_leg_data_sets (cruise_leg_id, DATA_SET_ID) values ((select cruise_leg_id from ccd_cruise_legs where leg_name = 'SE-22-02 Leg 2'), (SELECT DATA_SET_ID FROM CCD_DATA_SETS WHERE DATA_SET_NAME = '2022 CTD Data'));</v>
      </c>
    </row>
    <row r="115" spans="1:3" x14ac:dyDescent="0.25">
      <c r="A115" s="1" t="s">
        <v>2139</v>
      </c>
    </row>
    <row r="116" spans="1:3" x14ac:dyDescent="0.25">
      <c r="A116" t="s">
        <v>69</v>
      </c>
      <c r="B116" t="s">
        <v>2141</v>
      </c>
      <c r="C116" s="9" t="str">
        <f t="shared" ref="C116:C121" si="7">CONCATENATE("insert into ccd_leg_data_sets (cruise_leg_id, DATA_SET_ID) values ((select cruise_leg_id from ccd_cruise_legs where leg_name = '", A116, "'), (SELECT DATA_SET_ID FROM CCD_DATA_SETS WHERE DATA_SET_NAME = '", B116, "'));")</f>
        <v>insert into ccd_leg_data_sets (cruise_leg_id, DATA_SET_ID) values ((select cruise_leg_id from ccd_cruise_legs where leg_name = 'OES0908_LEGI'), (SELECT DATA_SET_ID FROM CCD_DATA_SETS WHERE DATA_SET_NAME = '2009 CTD Data'));</v>
      </c>
    </row>
    <row r="117" spans="1:3" x14ac:dyDescent="0.25">
      <c r="A117" t="s">
        <v>70</v>
      </c>
      <c r="B117" t="s">
        <v>2141</v>
      </c>
      <c r="C117" s="9" t="str">
        <f t="shared" si="7"/>
        <v>insert into ccd_leg_data_sets (cruise_leg_id, DATA_SET_ID) values ((select cruise_leg_id from ccd_cruise_legs where leg_name = 'OES0908_LEGII'), (SELECT DATA_SET_ID FROM CCD_DATA_SETS WHERE DATA_SET_NAME = '2009 CTD Data'));</v>
      </c>
    </row>
    <row r="118" spans="1:3" x14ac:dyDescent="0.25">
      <c r="A118" t="s">
        <v>337</v>
      </c>
      <c r="B118" t="s">
        <v>2032</v>
      </c>
      <c r="C118" s="9" t="str">
        <f t="shared" si="7"/>
        <v>insert into ccd_leg_data_sets (cruise_leg_id, DATA_SET_ID) values ((select cruise_leg_id from ccd_cruise_legs where leg_name = 'RL-17-05 Leg 1'), (SELECT DATA_SET_ID FROM CCD_DATA_SETS WHERE DATA_SET_NAME = '2017 CTD Data'));</v>
      </c>
    </row>
    <row r="119" spans="1:3" x14ac:dyDescent="0.25">
      <c r="A119" t="s">
        <v>338</v>
      </c>
      <c r="B119" t="s">
        <v>2032</v>
      </c>
      <c r="C119" s="9" t="str">
        <f t="shared" si="7"/>
        <v>insert into ccd_leg_data_sets (cruise_leg_id, DATA_SET_ID) values ((select cruise_leg_id from ccd_cruise_legs where leg_name = 'RL-17-05 Leg 2'), (SELECT DATA_SET_ID FROM CCD_DATA_SETS WHERE DATA_SET_NAME = '2017 CTD Data'));</v>
      </c>
    </row>
    <row r="120" spans="1:3" x14ac:dyDescent="0.25">
      <c r="A120" t="s">
        <v>293</v>
      </c>
      <c r="B120" t="s">
        <v>2142</v>
      </c>
      <c r="C120" s="9" t="str">
        <f t="shared" si="7"/>
        <v>insert into ccd_leg_data_sets (cruise_leg_id, DATA_SET_ID) values ((select cruise_leg_id from ccd_cruise_legs where leg_name = 'TC9909_LEGI'), (SELECT DATA_SET_ID FROM CCD_DATA_SETS WHERE DATA_SET_NAME = '1999 CTD Data'));</v>
      </c>
    </row>
    <row r="121" spans="1:3" x14ac:dyDescent="0.25">
      <c r="A121" t="s">
        <v>294</v>
      </c>
      <c r="B121" t="s">
        <v>2142</v>
      </c>
      <c r="C121" s="9" t="str">
        <f t="shared" si="7"/>
        <v>insert into ccd_leg_data_sets (cruise_leg_id, DATA_SET_ID) values ((select cruise_leg_id from ccd_cruise_legs where leg_name = 'TC9909_LEGII'), (SELECT DATA_SET_ID FROM CCD_DATA_SETS WHERE DATA_SET_NAME = '1999 CTD Data'));</v>
      </c>
    </row>
  </sheetData>
  <sortState ref="A25:D52">
    <sortCondition ref="A25:A52"/>
  </sortState>
  <pageMargins left="0.7" right="0.7" top="0.75" bottom="0.75" header="0.3" footer="0.3"/>
  <pageSetup orientation="portrait" horizontalDpi="1200" verticalDpi="1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1818</v>
      </c>
      <c r="B1" t="s">
        <v>1819</v>
      </c>
      <c r="C1" t="s">
        <v>1820</v>
      </c>
      <c r="D1" t="s">
        <v>1705</v>
      </c>
    </row>
    <row r="2" spans="1:4" x14ac:dyDescent="0.25">
      <c r="A2" t="s">
        <v>1814</v>
      </c>
      <c r="B2" t="s">
        <v>456</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1822</v>
      </c>
      <c r="B3" t="s">
        <v>1823</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1822</v>
      </c>
      <c r="B4" t="s">
        <v>457</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1767</v>
      </c>
      <c r="B5" t="s">
        <v>428</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1767</v>
      </c>
      <c r="B6" t="s">
        <v>448</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1767</v>
      </c>
      <c r="B7" t="s">
        <v>458</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1767</v>
      </c>
      <c r="B8" t="s">
        <v>472</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1767</v>
      </c>
      <c r="B9" t="s">
        <v>478</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1824</v>
      </c>
      <c r="B1" t="s">
        <v>1825</v>
      </c>
      <c r="C1" t="s">
        <v>1705</v>
      </c>
    </row>
    <row r="2" spans="1:3" x14ac:dyDescent="0.25">
      <c r="A2" t="s">
        <v>1809</v>
      </c>
      <c r="B2" t="s">
        <v>1810</v>
      </c>
      <c r="C2" t="str">
        <f>CONCATENATE("insert into CCD_SPP_FSSI_PRE (", $A$1, ", ", $B$1, ") VALUES ('",SUBSTITUTE(A2, "'", "''"), "', '", SUBSTITUTE(B2, "'", "''"), "');")</f>
        <v>insert into CCD_SPP_FSSI_PRE (FSSI_PRE_NAME, FSSI_PRE_DESC) VALUES ('IEA', 'Integrated Ecosystem Assessment');</v>
      </c>
    </row>
    <row r="3" spans="1:3" x14ac:dyDescent="0.25">
      <c r="A3" t="s">
        <v>1080</v>
      </c>
      <c r="B3" t="s">
        <v>593</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1826</v>
      </c>
      <c r="B1" t="s">
        <v>1827</v>
      </c>
      <c r="C1" t="s">
        <v>1828</v>
      </c>
      <c r="D1" t="s">
        <v>1705</v>
      </c>
    </row>
    <row r="2" spans="1:4" x14ac:dyDescent="0.25">
      <c r="A2" t="s">
        <v>1809</v>
      </c>
      <c r="B2" t="s">
        <v>594</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1080</v>
      </c>
      <c r="B3" t="s">
        <v>593</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1839</v>
      </c>
      <c r="B1" t="s">
        <v>1840</v>
      </c>
      <c r="C1" t="s">
        <v>1705</v>
      </c>
    </row>
    <row r="2" spans="1:3" x14ac:dyDescent="0.25">
      <c r="A2" t="s">
        <v>1080</v>
      </c>
      <c r="B2" t="s">
        <v>1829</v>
      </c>
      <c r="C2" t="str">
        <f>CONCATENATE("insert into CCD_SPP_CAT_PRE (", $A$1, ", ", $B$1, ") VALUES ('",SUBSTITUTE(A2, "'", "''"), "', '", SUBSTITUTE(B2, "'", "''"), "');")</f>
        <v>insert into CCD_SPP_CAT_PRE (SPP_CAT_PRE_NAME, SPP_CAT_PRE_DESC) VALUES ('BFISH', 'Insular Bottomfish Survey');</v>
      </c>
    </row>
    <row r="3" spans="1:3" x14ac:dyDescent="0.25">
      <c r="A3" t="s">
        <v>1834</v>
      </c>
      <c r="B3" t="s">
        <v>1835</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1842</v>
      </c>
      <c r="B1" t="s">
        <v>1836</v>
      </c>
      <c r="C1" t="s">
        <v>1841</v>
      </c>
      <c r="D1" t="s">
        <v>1705</v>
      </c>
    </row>
    <row r="2" spans="1:4" x14ac:dyDescent="0.25">
      <c r="A2" t="s">
        <v>1080</v>
      </c>
      <c r="B2" t="s">
        <v>995</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1080</v>
      </c>
      <c r="B3" t="s">
        <v>996</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1080</v>
      </c>
      <c r="B4" t="s">
        <v>999</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1834</v>
      </c>
      <c r="B5" t="s">
        <v>987</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1834</v>
      </c>
      <c r="B6" t="s">
        <v>989</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1834</v>
      </c>
      <c r="B7" t="s">
        <v>993</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1834</v>
      </c>
      <c r="B8" t="s">
        <v>994</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1834</v>
      </c>
      <c r="B9" t="s">
        <v>999</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1834</v>
      </c>
      <c r="B10" t="s">
        <v>1000</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1834</v>
      </c>
      <c r="B11" t="s">
        <v>1003</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4" workbookViewId="0">
      <selection activeCell="A38" sqref="A38"/>
    </sheetView>
  </sheetViews>
  <sheetFormatPr defaultRowHeight="15" x14ac:dyDescent="0.25"/>
  <cols>
    <col min="1" max="1" width="13.85546875" bestFit="1" customWidth="1"/>
    <col min="2" max="2" width="32" bestFit="1" customWidth="1"/>
    <col min="3" max="3" width="10.42578125" bestFit="1" customWidth="1"/>
  </cols>
  <sheetData>
    <row r="1" spans="1:3" x14ac:dyDescent="0.25">
      <c r="A1" s="1" t="s">
        <v>2144</v>
      </c>
      <c r="B1" s="1" t="s">
        <v>2145</v>
      </c>
      <c r="C1" s="1" t="s">
        <v>2146</v>
      </c>
    </row>
    <row r="2" spans="1:3" x14ac:dyDescent="0.25">
      <c r="A2" t="s">
        <v>186</v>
      </c>
      <c r="B2" t="s">
        <v>1021</v>
      </c>
      <c r="C2" t="str">
        <f>"INSERT INTO CCD_LEG_ECOSYSTEMS (CRUISE_LEG_ID, REG_ECOSYSTEM_ID) VALUES (CCD_CRUISE_PKG.LEG_ALIAS_TO_CRUISE_LEG_ID_FN('"&amp;SUBSTITUTE(A2, "'", "''")&amp;"'), (SELECT REG_ECOSYSTEM_ID FROM CCD_REG_ECOSYSTEMS WHERE UPPER(REG_ECOSYSTEM_NAME) = UPPER('"&amp;SUBSTITUTE(B2, "'", "''")&amp;"')));"</f>
        <v>INSERT INTO CCD_LEG_ECOSYSTEMS (CRUISE_LEG_ID, REG_ECOSYSTEM_ID) VALUES (CCD_CRUISE_PKG.LEG_ALIAS_TO_CRUISE_LEG_ID_FN('HA1201_LEG_I'), (SELECT REG_ECOSYSTEM_ID FROM CCD_REG_ECOSYSTEMS WHERE UPPER(REG_ECOSYSTEM_NAME) = UPPER('Pacific Islands Ecosystem Complex')));</v>
      </c>
    </row>
    <row r="3" spans="1:3" x14ac:dyDescent="0.25">
      <c r="A3" t="s">
        <v>186</v>
      </c>
      <c r="B3" t="s">
        <v>1016</v>
      </c>
      <c r="C3" t="str">
        <f t="shared" ref="C3:C12" si="0">"INSERT INTO CCD_LEG_ECOSYSTEMS (CRUISE_LEG_ID, REG_ECOSYSTEM_ID) VALUES (CCD_CRUISE_PKG.LEG_ALIAS_TO_CRUISE_LEG_ID_FN('"&amp;SUBSTITUTE(A3, "'", "''")&amp;"'), (SELECT REG_ECOSYSTEM_ID FROM CCD_REG_ECOSYSTEMS WHERE UPPER(REG_ECOSYSTEM_NAME) = UPPER('"&amp;SUBSTITUTE(B3, "'", "''")&amp;"')));"</f>
        <v>INSERT INTO CCD_LEG_ECOSYSTEMS (CRUISE_LEG_ID, REG_ECOSYSTEM_ID) VALUES (CCD_CRUISE_PKG.LEG_ALIAS_TO_CRUISE_LEG_ID_FN('HA1201_LEG_I'), (SELECT REG_ECOSYSTEM_ID FROM CCD_REG_ECOSYSTEMS WHERE UPPER(REG_ECOSYSTEM_NAME) = UPPER('Eastern Tropical Pacific')));</v>
      </c>
    </row>
    <row r="4" spans="1:3" x14ac:dyDescent="0.25">
      <c r="A4" t="s">
        <v>203</v>
      </c>
      <c r="B4" t="s">
        <v>1021</v>
      </c>
      <c r="C4" t="str">
        <f t="shared" si="0"/>
        <v>INSERT INTO CCD_LEG_ECOSYSTEMS (CRUISE_LEG_ID, REG_ECOSYSTEM_ID) VALUES (CCD_CRUISE_PKG.LEG_ALIAS_TO_CRUISE_LEG_ID_FN('HA1201_LEG_II&amp;III'), (SELECT REG_ECOSYSTEM_ID FROM CCD_REG_ECOSYSTEMS WHERE UPPER(REG_ECOSYSTEM_NAME) = UPPER('Pacific Islands Ecosystem Complex')));</v>
      </c>
    </row>
    <row r="5" spans="1:3" x14ac:dyDescent="0.25">
      <c r="A5" t="s">
        <v>3</v>
      </c>
      <c r="B5" t="s">
        <v>1016</v>
      </c>
      <c r="C5" t="str">
        <f t="shared" si="0"/>
        <v>INSERT INTO CCD_LEG_ECOSYSTEMS (CRUISE_LEG_ID, REG_ECOSYSTEM_ID) VALUES (CCD_CRUISE_PKG.LEG_ALIAS_TO_CRUISE_LEG_ID_FN('HA1007'), (SELECT REG_ECOSYSTEM_ID FROM CCD_REG_ECOSYSTEMS WHERE UPPER(REG_ECOSYSTEM_NAME) = UPPER('Eastern Tropical Pacific')));</v>
      </c>
    </row>
    <row r="6" spans="1:3" x14ac:dyDescent="0.25">
      <c r="A6" t="s">
        <v>3</v>
      </c>
      <c r="B6" t="s">
        <v>1021</v>
      </c>
      <c r="C6" t="str">
        <f t="shared" si="0"/>
        <v>INSERT INTO CCD_LEG_ECOSYSTEMS (CRUISE_LEG_ID, REG_ECOSYSTEM_ID) VALUES (CCD_CRUISE_PKG.LEG_ALIAS_TO_CRUISE_LEG_ID_FN('HA1007'), (SELECT REG_ECOSYSTEM_ID FROM CCD_REG_ECOSYSTEMS WHERE UPPER(REG_ECOSYSTEM_NAME) = UPPER('Pacific Islands Ecosystem Complex')));</v>
      </c>
    </row>
    <row r="7" spans="1:3" x14ac:dyDescent="0.25">
      <c r="A7" t="s">
        <v>3</v>
      </c>
      <c r="B7" t="s">
        <v>1020</v>
      </c>
      <c r="C7" t="str">
        <f t="shared" si="0"/>
        <v>INSERT INTO CCD_LEG_ECOSYSTEMS (CRUISE_LEG_ID, REG_ECOSYSTEM_ID) VALUES (CCD_CRUISE_PKG.LEG_ALIAS_TO_CRUISE_LEG_ID_FN('HA1007'), (SELECT REG_ECOSYSTEM_ID FROM CCD_REG_ECOSYSTEMS WHERE UPPER(REG_ECOSYSTEM_NAME) = UPPER('Northeast Shelf')));</v>
      </c>
    </row>
    <row r="8" spans="1:3" x14ac:dyDescent="0.25">
      <c r="A8" t="s">
        <v>17</v>
      </c>
      <c r="B8" t="s">
        <v>1021</v>
      </c>
      <c r="C8" t="str">
        <f t="shared" si="0"/>
        <v>INSERT INTO CCD_LEG_ECOSYSTEMS (CRUISE_LEG_ID, REG_ECOSYSTEM_ID) VALUES (CCD_CRUISE_PKG.LEG_ALIAS_TO_CRUISE_LEG_ID_FN('HI0701'), (SELECT REG_ECOSYSTEM_ID FROM CCD_REG_ECOSYSTEMS WHERE UPPER(REG_ECOSYSTEM_NAME) = UPPER('Pacific Islands Ecosystem Complex')));</v>
      </c>
    </row>
    <row r="9" spans="1:3" x14ac:dyDescent="0.25">
      <c r="A9" t="s">
        <v>17</v>
      </c>
      <c r="B9" t="s">
        <v>1016</v>
      </c>
      <c r="C9" t="str">
        <f t="shared" si="0"/>
        <v>INSERT INTO CCD_LEG_ECOSYSTEMS (CRUISE_LEG_ID, REG_ECOSYSTEM_ID) VALUES (CCD_CRUISE_PKG.LEG_ALIAS_TO_CRUISE_LEG_ID_FN('HI0701'), (SELECT REG_ECOSYSTEM_ID FROM CCD_REG_ECOSYSTEMS WHERE UPPER(REG_ECOSYSTEM_NAME) = UPPER('Eastern Tropical Pacific')));</v>
      </c>
    </row>
    <row r="10" spans="1:3" x14ac:dyDescent="0.25">
      <c r="A10" t="s">
        <v>17</v>
      </c>
      <c r="B10" t="s">
        <v>1020</v>
      </c>
      <c r="C10" t="str">
        <f t="shared" si="0"/>
        <v>INSERT INTO CCD_LEG_ECOSYSTEMS (CRUISE_LEG_ID, REG_ECOSYSTEM_ID) VALUES (CCD_CRUISE_PKG.LEG_ALIAS_TO_CRUISE_LEG_ID_FN('HI0701'), (SELECT REG_ECOSYSTEM_ID FROM CCD_REG_ECOSYSTEMS WHERE UPPER(REG_ECOSYSTEM_NAME) = UPPER('Northeast Shelf')));</v>
      </c>
    </row>
    <row r="11" spans="1:3" x14ac:dyDescent="0.25">
      <c r="A11" t="s">
        <v>20</v>
      </c>
      <c r="B11" t="s">
        <v>1016</v>
      </c>
      <c r="C11" t="str">
        <f t="shared" si="0"/>
        <v>INSERT INTO CCD_LEG_ECOSYSTEMS (CRUISE_LEG_ID, REG_ECOSYSTEM_ID) VALUES (CCD_CRUISE_PKG.LEG_ALIAS_TO_CRUISE_LEG_ID_FN('HI1001_LEGII'), (SELECT REG_ECOSYSTEM_ID FROM CCD_REG_ECOSYSTEMS WHERE UPPER(REG_ECOSYSTEM_NAME) = UPPER('Eastern Tropical Pacific')));</v>
      </c>
    </row>
    <row r="12" spans="1:3" x14ac:dyDescent="0.25">
      <c r="A12" t="s">
        <v>20</v>
      </c>
      <c r="B12" t="s">
        <v>1021</v>
      </c>
      <c r="C12" t="str">
        <f t="shared" si="0"/>
        <v>INSERT INTO CCD_LEG_ECOSYSTEMS (CRUISE_LEG_ID, REG_ECOSYSTEM_ID) VALUES (CCD_CRUISE_PKG.LEG_ALIAS_TO_CRUISE_LEG_ID_FN('HI1001_LEGII'), (SELECT REG_ECOSYSTEM_ID FROM CCD_REG_ECOSYSTEMS WHERE UPPER(REG_ECOSYSTEM_NAME) = UPPER('Pacific Islands Ecosystem Complex')));</v>
      </c>
    </row>
    <row r="30" spans="1:3" x14ac:dyDescent="0.25">
      <c r="A30" s="1" t="s">
        <v>2143</v>
      </c>
    </row>
    <row r="31" spans="1:3" x14ac:dyDescent="0.25">
      <c r="A31" t="s">
        <v>69</v>
      </c>
      <c r="B31" t="s">
        <v>1021</v>
      </c>
      <c r="C31" t="str">
        <f t="shared" ref="C31:C38" si="1">"INSERT INTO CCD_LEG_ECOSYSTEMS (CRUISE_LEG_ID, REG_ECOSYSTEM_ID) VALUES (CCD_CRUISE_PKG.LEG_ALIAS_TO_CRUISE_LEG_ID_FN('"&amp;SUBSTITUTE(A31, "'", "''")&amp;"'), (SELECT REG_ECOSYSTEM_ID FROM CCD_REG_ECOSYSTEMS WHERE UPPER(REG_ECOSYSTEM_NAME) = UPPER('"&amp;SUBSTITUTE(B31, "'", "''")&amp;"')));"</f>
        <v>INSERT INTO CCD_LEG_ECOSYSTEMS (CRUISE_LEG_ID, REG_ECOSYSTEM_ID) VALUES (CCD_CRUISE_PKG.LEG_ALIAS_TO_CRUISE_LEG_ID_FN('OES0908_LEGI'), (SELECT REG_ECOSYSTEM_ID FROM CCD_REG_ECOSYSTEMS WHERE UPPER(REG_ECOSYSTEM_NAME) = UPPER('Pacific Islands Ecosystem Complex')));</v>
      </c>
    </row>
    <row r="32" spans="1:3" x14ac:dyDescent="0.25">
      <c r="A32" t="s">
        <v>69</v>
      </c>
      <c r="B32" t="s">
        <v>1016</v>
      </c>
      <c r="C32" t="str">
        <f t="shared" si="1"/>
        <v>INSERT INTO CCD_LEG_ECOSYSTEMS (CRUISE_LEG_ID, REG_ECOSYSTEM_ID) VALUES (CCD_CRUISE_PKG.LEG_ALIAS_TO_CRUISE_LEG_ID_FN('OES0908_LEGI'), (SELECT REG_ECOSYSTEM_ID FROM CCD_REG_ECOSYSTEMS WHERE UPPER(REG_ECOSYSTEM_NAME) = UPPER('Eastern Tropical Pacific')));</v>
      </c>
    </row>
    <row r="33" spans="1:3" x14ac:dyDescent="0.25">
      <c r="A33" t="s">
        <v>70</v>
      </c>
      <c r="B33" t="s">
        <v>1020</v>
      </c>
      <c r="C33" t="str">
        <f t="shared" si="1"/>
        <v>INSERT INTO CCD_LEG_ECOSYSTEMS (CRUISE_LEG_ID, REG_ECOSYSTEM_ID) VALUES (CCD_CRUISE_PKG.LEG_ALIAS_TO_CRUISE_LEG_ID_FN('OES0908_LEGII'), (SELECT REG_ECOSYSTEM_ID FROM CCD_REG_ECOSYSTEMS WHERE UPPER(REG_ECOSYSTEM_NAME) = UPPER('Northeast Shelf')));</v>
      </c>
    </row>
    <row r="34" spans="1:3" x14ac:dyDescent="0.25">
      <c r="A34" t="s">
        <v>70</v>
      </c>
      <c r="B34" t="s">
        <v>1021</v>
      </c>
      <c r="C34" t="str">
        <f t="shared" si="1"/>
        <v>INSERT INTO CCD_LEG_ECOSYSTEMS (CRUISE_LEG_ID, REG_ECOSYSTEM_ID) VALUES (CCD_CRUISE_PKG.LEG_ALIAS_TO_CRUISE_LEG_ID_FN('OES0908_LEGII'), (SELECT REG_ECOSYSTEM_ID FROM CCD_REG_ECOSYSTEMS WHERE UPPER(REG_ECOSYSTEM_NAME) = UPPER('Pacific Islands Ecosystem Complex')));</v>
      </c>
    </row>
    <row r="35" spans="1:3" x14ac:dyDescent="0.25">
      <c r="A35" t="s">
        <v>337</v>
      </c>
      <c r="B35" t="s">
        <v>1021</v>
      </c>
      <c r="C35" t="str">
        <f t="shared" si="1"/>
        <v>INSERT INTO CCD_LEG_ECOSYSTEMS (CRUISE_LEG_ID, REG_ECOSYSTEM_ID) VALUES (CCD_CRUISE_PKG.LEG_ALIAS_TO_CRUISE_LEG_ID_FN('RL-17-05 Leg 1'), (SELECT REG_ECOSYSTEM_ID FROM CCD_REG_ECOSYSTEMS WHERE UPPER(REG_ECOSYSTEM_NAME) = UPPER('Pacific Islands Ecosystem Complex')));</v>
      </c>
    </row>
    <row r="36" spans="1:3" x14ac:dyDescent="0.25">
      <c r="A36" t="s">
        <v>338</v>
      </c>
      <c r="B36" t="s">
        <v>1016</v>
      </c>
      <c r="C36" t="str">
        <f t="shared" si="1"/>
        <v>INSERT INTO CCD_LEG_ECOSYSTEMS (CRUISE_LEG_ID, REG_ECOSYSTEM_ID) VALUES (CCD_CRUISE_PKG.LEG_ALIAS_TO_CRUISE_LEG_ID_FN('RL-17-05 Leg 2'), (SELECT REG_ECOSYSTEM_ID FROM CCD_REG_ECOSYSTEMS WHERE UPPER(REG_ECOSYSTEM_NAME) = UPPER('Eastern Tropical Pacific')));</v>
      </c>
    </row>
    <row r="37" spans="1:3" x14ac:dyDescent="0.25">
      <c r="A37" t="s">
        <v>338</v>
      </c>
      <c r="B37" t="s">
        <v>1020</v>
      </c>
      <c r="C37" t="str">
        <f t="shared" si="1"/>
        <v>INSERT INTO CCD_LEG_ECOSYSTEMS (CRUISE_LEG_ID, REG_ECOSYSTEM_ID) VALUES (CCD_CRUISE_PKG.LEG_ALIAS_TO_CRUISE_LEG_ID_FN('RL-17-05 Leg 2'), (SELECT REG_ECOSYSTEM_ID FROM CCD_REG_ECOSYSTEMS WHERE UPPER(REG_ECOSYSTEM_NAME) = UPPER('Northeast Shelf')));</v>
      </c>
    </row>
    <row r="38" spans="1:3" x14ac:dyDescent="0.25">
      <c r="A38" t="s">
        <v>38</v>
      </c>
      <c r="B38" t="s">
        <v>1018</v>
      </c>
      <c r="C38" t="str">
        <f t="shared" si="1"/>
        <v>INSERT INTO CCD_LEG_ECOSYSTEMS (CRUISE_LEG_ID, REG_ECOSYSTEM_ID) VALUES (CCD_CRUISE_PKG.LEG_ALIAS_TO_CRUISE_LEG_ID_FN('OES0410'), (SELECT REG_ECOSYSTEM_ID FROM CCD_REG_ECOSYSTEMS WHERE UPPER(REG_ECOSYSTEM_NAME) = UPPER('Gulf of California')));</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211</v>
      </c>
      <c r="B1" t="s">
        <v>209</v>
      </c>
      <c r="C1" t="s">
        <v>210</v>
      </c>
      <c r="D1" t="s">
        <v>109</v>
      </c>
    </row>
    <row r="2" spans="1:4" x14ac:dyDescent="0.25">
      <c r="A2" t="s">
        <v>212</v>
      </c>
      <c r="B2" t="s">
        <v>217</v>
      </c>
      <c r="D2" t="str">
        <f>CONCATENATE("insert into ccd_regions (", A$1, ", ", B$1, ", ", C$1, ") values ('", SUBSTITUTE(A2, "'", "''"), "', '", SUBSTITUTE(B2, "'", "''"), "', '", SUBSTITUTE(C2, "'", "''"), "');")</f>
        <v>insert into ccd_regions (REGION_CODE, REGION_NAME, REGION_DESC) values ('PRIA', 'Pacific Remote Island Areas', '');</v>
      </c>
    </row>
    <row r="3" spans="1:4" x14ac:dyDescent="0.25">
      <c r="A3" t="s">
        <v>213</v>
      </c>
      <c r="B3" t="s">
        <v>218</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214</v>
      </c>
      <c r="B4" t="s">
        <v>219</v>
      </c>
      <c r="D4" t="str">
        <f t="shared" si="0"/>
        <v>insert into ccd_regions (REGION_CODE, REGION_NAME, REGION_DESC) values ('MHI', 'Main Hawaiian Islands', '');</v>
      </c>
    </row>
    <row r="5" spans="1:4" x14ac:dyDescent="0.25">
      <c r="A5" t="s">
        <v>215</v>
      </c>
      <c r="B5" t="s">
        <v>220</v>
      </c>
      <c r="D5" t="str">
        <f t="shared" si="0"/>
        <v>insert into ccd_regions (REGION_CODE, REGION_NAME, REGION_DESC) values ('CNMI', 'Commonwealth of the Northern Mariana Islands', '');</v>
      </c>
    </row>
    <row r="6" spans="1:4" x14ac:dyDescent="0.25">
      <c r="A6" t="s">
        <v>216</v>
      </c>
      <c r="B6" t="s">
        <v>221</v>
      </c>
      <c r="D6" t="str">
        <f t="shared" si="0"/>
        <v>insert into ccd_regions (REGION_CODE, REGION_NAME, REGION_DESC) values ('NWHI', 'Northwest Hawaiian Islands', '');</v>
      </c>
    </row>
    <row r="7" spans="1:4" x14ac:dyDescent="0.25">
      <c r="A7" t="s">
        <v>223</v>
      </c>
      <c r="B7" t="s">
        <v>222</v>
      </c>
      <c r="D7" t="str">
        <f t="shared" si="0"/>
        <v>insert into ccd_regions (REGION_CODE, REGION_NAME, REGION_DESC) values ('NPSF', 'North Pacific Subtropical Front',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3" sqref="A3:A6"/>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141</v>
      </c>
      <c r="B11" t="s">
        <v>142</v>
      </c>
      <c r="D11" t="str">
        <f t="shared" si="0"/>
        <v>INSERT INTO CCD_data_set_types (data_set_type_name, data_set_type_desc, data_set_type_doc_url) values ('Midwater Trawling', 'Midwater Trawling Survey', '');</v>
      </c>
    </row>
    <row r="12" spans="1:4" x14ac:dyDescent="0.25">
      <c r="A12" t="s">
        <v>143</v>
      </c>
      <c r="B12" t="s">
        <v>144</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Vessels</vt:lpstr>
      <vt:lpstr>Cruises</vt:lpstr>
      <vt:lpstr>Cruise Legs</vt:lpstr>
      <vt:lpstr>Cruise Leg Aliases</vt:lpstr>
      <vt:lpstr>Cruise Leg Data Sets</vt:lpstr>
      <vt:lpstr>Cruise Leg Reg Ecosystems</vt:lpstr>
      <vt:lpstr>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Cruise Target Species OTH</vt:lpstr>
      <vt:lpstr>Leg Ecosystems</vt:lpstr>
      <vt:lpstr>Leg Gear</vt:lpstr>
      <vt:lpstr>Cruise Leg Regions</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2023-12-20T06:23:15Z</dcterms:modified>
</cp:coreProperties>
</file>