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esse.abdul\Documents\Version Control\Git\sqlplus-query-metrics-ibbs\performance reports\traceroutes\"/>
    </mc:Choice>
  </mc:AlternateContent>
  <xr:revisionPtr revIDLastSave="0" documentId="13_ncr:1_{86B63002-9C17-4FD3-994B-BF32D1D3891A}" xr6:coauthVersionLast="47" xr6:coauthVersionMax="47" xr10:uidLastSave="{00000000-0000-0000-0000-000000000000}"/>
  <bookViews>
    <workbookView xWindow="38280" yWindow="2595" windowWidth="29040" windowHeight="15990" xr2:uid="{00000000-000D-0000-FFFF-FFFF00000000}"/>
  </bookViews>
  <sheets>
    <sheet name="traceroute data" sheetId="1" r:id="rId1"/>
    <sheet name="Summ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2" l="1" a="1"/>
  <c r="H4" i="2" s="1"/>
  <c r="G4" i="2" a="1"/>
  <c r="G4" i="2" s="1"/>
  <c r="I12" i="2" s="1"/>
  <c r="F4" i="2" a="1"/>
  <c r="F4" i="2" s="1"/>
  <c r="E4" i="2" a="1"/>
  <c r="E4" i="2" s="1"/>
  <c r="D4" i="2" a="1"/>
  <c r="D4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E2" i="2" a="1"/>
  <c r="E2" i="2" s="1"/>
  <c r="H2" i="2" a="1"/>
  <c r="H2" i="2" s="1"/>
  <c r="G2" i="2" a="1"/>
  <c r="G2" i="2" s="1"/>
  <c r="F2" i="2" a="1"/>
  <c r="F2" i="2" s="1"/>
  <c r="C8" i="2" s="1"/>
  <c r="D2" i="2" a="1"/>
  <c r="D2" i="2" s="1"/>
  <c r="A8" i="2" s="1"/>
  <c r="C2" i="2" a="1"/>
  <c r="C2" i="2" s="1"/>
  <c r="C4" i="2" a="1"/>
  <c r="C4" i="2" s="1"/>
  <c r="C3" i="2" a="1"/>
  <c r="C3" i="2" s="1"/>
  <c r="H12" i="2" l="1"/>
  <c r="D16" i="2"/>
  <c r="E12" i="2"/>
  <c r="G16" i="2"/>
  <c r="J16" i="2"/>
  <c r="A12" i="2"/>
  <c r="G12" i="2"/>
  <c r="I8" i="2"/>
  <c r="J8" i="2"/>
  <c r="F12" i="2"/>
  <c r="J12" i="2"/>
  <c r="F16" i="2"/>
  <c r="F8" i="2"/>
  <c r="H16" i="2"/>
  <c r="B8" i="2"/>
  <c r="G8" i="2"/>
  <c r="I16" i="2"/>
  <c r="H8" i="2"/>
  <c r="D12" i="2"/>
  <c r="B12" i="2"/>
  <c r="C12" i="2"/>
  <c r="E16" i="2"/>
  <c r="D8" i="2"/>
  <c r="E8" i="2"/>
  <c r="A16" i="2"/>
  <c r="B16" i="2"/>
  <c r="C1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<sst xmlns="http://schemas.openxmlformats.org/spreadsheetml/2006/main" count="59" uniqueCount="25">
  <si>
    <t>Scenario</t>
  </si>
  <si>
    <t>Network</t>
  </si>
  <si>
    <t>Min</t>
  </si>
  <si>
    <t>Max</t>
  </si>
  <si>
    <t>Mean</t>
  </si>
  <si>
    <t>Median</t>
  </si>
  <si>
    <t>StdDev</t>
  </si>
  <si>
    <t>Destination</t>
  </si>
  <si>
    <t>Start Date/Time (UTC)</t>
  </si>
  <si>
    <t>End Date/Time (UTC)</t>
  </si>
  <si>
    <t># of hops</t>
  </si>
  <si>
    <t>RTT Attempt 1 (ms)</t>
  </si>
  <si>
    <t>RTT Attempt 2 (ms)</t>
  </si>
  <si>
    <t>RTT Attempt 3 (ms)</t>
  </si>
  <si>
    <t>remote</t>
  </si>
  <si>
    <t>pacific-vpn</t>
  </si>
  <si>
    <t>local</t>
  </si>
  <si>
    <t>pifsc-ethernet</t>
  </si>
  <si>
    <t># Executions</t>
  </si>
  <si>
    <t>Ratio Remote - Pacific VPN / Local - PIFSC Ethernet</t>
  </si>
  <si>
    <t>Ratio Remote - PIFSC Ethernet / Local - PIFSC Ethernet</t>
  </si>
  <si>
    <t>Ratio Remote - Pacific VPN / Remote - PIFSC Ethernet</t>
  </si>
  <si>
    <t>Difference (Remote - Pacific VPN) - (Local - PIFSC Ethernet)</t>
  </si>
  <si>
    <t>Difference (Remote - PIFSC Ethernet) - (Local - PIFSC Ethernet)</t>
  </si>
  <si>
    <t>Difference (Remote - Pacific VPN) - (Remote - PIFSC Ethernet)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</si>
</sst>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1" fillId="2" borderId="1" xfId="0" applyFont="1" applyFill="1" applyBorder="1"/>
    <xf numFmtId="0" fontId="0" fillId="2" borderId="1" xfId="0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C1" sqref="C1"/>
    </sheetView>
  </sheetViews>
  <sheetFormatPr defaultRowHeight="15" x14ac:dyDescent="0.25"/>
  <cols>
    <col min="1" max="1" width="8.5703125" bestFit="1" customWidth="1"/>
    <col min="2" max="2" width="13.85546875" bestFit="1" customWidth="1"/>
    <col min="3" max="3" width="18.7109375" bestFit="1" customWidth="1"/>
    <col min="4" max="4" width="23.28515625" customWidth="1"/>
    <col min="5" max="5" width="21.85546875" customWidth="1"/>
    <col min="6" max="6" width="9" bestFit="1" customWidth="1"/>
    <col min="7" max="9" width="18.140625" bestFit="1" customWidth="1"/>
    <col min="14" max="14" width="19.28515625" customWidth="1"/>
  </cols>
  <sheetData>
    <row r="1" spans="1:9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2C875-7235-43F4-96AC-B674B57A7830}">
  <dimension ref="A1:J16"/>
  <sheetViews>
    <sheetView workbookViewId="0">
      <selection activeCell="F6" sqref="F6:J6"/>
    </sheetView>
  </sheetViews>
  <sheetFormatPr defaultRowHeight="15" x14ac:dyDescent="0.25"/>
  <cols>
    <col min="1" max="1" width="8.5703125" bestFit="1" customWidth="1"/>
    <col min="2" max="2" width="13.85546875" bestFit="1" customWidth="1"/>
    <col min="3" max="3" width="12" bestFit="1" customWidth="1"/>
    <col min="4" max="4" width="8" bestFit="1" customWidth="1"/>
    <col min="5" max="5" width="12.5703125" customWidth="1"/>
    <col min="6" max="6" width="16.28515625" customWidth="1"/>
    <col min="7" max="7" width="8" bestFit="1" customWidth="1"/>
    <col min="8" max="8" width="12" bestFit="1" customWidth="1"/>
    <col min="10" max="10" width="16.42578125" customWidth="1"/>
    <col min="13" max="13" width="17.85546875" customWidth="1"/>
  </cols>
  <sheetData>
    <row r="1" spans="1:10" x14ac:dyDescent="0.25">
      <c r="A1" s="10" t="s">
        <v>0</v>
      </c>
      <c r="B1" s="10" t="s">
        <v>1</v>
      </c>
      <c r="C1" s="10" t="s">
        <v>18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</row>
    <row r="2" spans="1:10" x14ac:dyDescent="0.25">
      <c r="A2" t="s">
        <v>14</v>
      </c>
      <c r="B2" t="s">
        <v>15</v>
      </c>
      <c r="C2" cm="1">
        <f t="array" ref="C2">COUNT(IF(('traceroute data'!$A$2:$A$99999=$A2)*('traceroute data'!$B$2:$B$99999=$B2),'traceroute data'!$G$2:$G$99999) )</f>
        <v>0</v>
      </c>
      <c r="D2" cm="1">
        <f t="array" ref="D2">MIN(IF(('traceroute data'!$A$2:$A$99999=$A2)*('traceroute data'!$B$2:$B$99999=$B2),'traceroute data'!$G$2:$I$99999) )</f>
        <v>0</v>
      </c>
      <c r="E2" cm="1">
        <f t="array" ref="E2">MAX(IF(('traceroute data'!$A$2:$A$99999=$A2)*('traceroute data'!$B$2:$B$99999=$B2),'traceroute data'!$G$2:$I$99999) )</f>
        <v>0</v>
      </c>
      <c r="F2" t="e" cm="1">
        <f t="array" ref="F2">AVERAGE(IF(('traceroute data'!$A$2:$A$99999=$A2)*('traceroute data'!$B$2:$B$99999=$B2),'traceroute data'!$G$2:$I$99999) )</f>
        <v>#DIV/0!</v>
      </c>
      <c r="G2" t="e" cm="1">
        <f t="array" ref="G2">MEDIAN(IF(('traceroute data'!$A$2:$A$99999=$A2)*('traceroute data'!$B$2:$B$99999=$B2),'traceroute data'!$G$2:$I$99999) )</f>
        <v>#NUM!</v>
      </c>
      <c r="H2" t="e" cm="1">
        <f t="array" ref="H2">STDEV(IF(('traceroute data'!$A$2:$A$99999=$A2)*('traceroute data'!$B$2:$B$99999=$B2),'traceroute data'!$G$2:$I$99999) )</f>
        <v>#DIV/0!</v>
      </c>
    </row>
    <row r="3" spans="1:10" x14ac:dyDescent="0.25">
      <c r="A3" t="s">
        <v>16</v>
      </c>
      <c r="B3" t="s">
        <v>17</v>
      </c>
      <c r="C3" cm="1">
        <f t="array" ref="C3">COUNT(IF(('traceroute data'!$A$2:$A$99999=$A3)*('traceroute data'!$B$2:$B$99999=$B3),'traceroute data'!$G$2:$G$99999) )</f>
        <v>0</v>
      </c>
      <c r="D3" cm="1">
        <f t="array" ref="D3">MIN(IF(('traceroute data'!$A$2:$A$99999=$A3)*('traceroute data'!$B$2:$B$99999=$B3),'traceroute data'!$G$2:$I$99999) )</f>
        <v>0</v>
      </c>
      <c r="E3" cm="1">
        <f t="array" ref="E3">MAX(IF(('traceroute data'!$A$2:$A$99999=$A3)*('traceroute data'!$B$2:$B$99999=$B3),'traceroute data'!$G$2:$I$99999) )</f>
        <v>0</v>
      </c>
      <c r="F3" t="e" cm="1">
        <f t="array" ref="F3">AVERAGE(IF(('traceroute data'!$A$2:$A$99999=$A3)*('traceroute data'!$B$2:$B$99999=$B3),'traceroute data'!$G$2:$I$99999) )</f>
        <v>#DIV/0!</v>
      </c>
      <c r="G3" t="e" cm="1">
        <f t="array" ref="G3">MEDIAN(IF(('traceroute data'!$A$2:$A$99999=$A3)*('traceroute data'!$B$2:$B$99999=$B3),'traceroute data'!$G$2:$I$99999) )</f>
        <v>#NUM!</v>
      </c>
      <c r="H3" t="e" cm="1">
        <f t="array" ref="H3">STDEV(IF(('traceroute data'!$A$2:$A$99999=$A3)*('traceroute data'!$B$2:$B$99999=$B3),'traceroute data'!$G$2:$I$99999) )</f>
        <v>#DIV/0!</v>
      </c>
    </row>
    <row r="4" spans="1:10" x14ac:dyDescent="0.25">
      <c r="A4" t="s">
        <v>14</v>
      </c>
      <c r="B4" t="s">
        <v>17</v>
      </c>
      <c r="C4" cm="1">
        <f t="array" ref="C4">COUNT(IF(('traceroute data'!$A$2:$A$99999=$A4)*('traceroute data'!$B$2:$B$99999=$B4),'traceroute data'!$G$2:$G$99999) )</f>
        <v>0</v>
      </c>
      <c r="D4" cm="1">
        <f t="array" ref="D4">MIN(IF(('traceroute data'!$A$2:$A$99999=$A4)*('traceroute data'!$B$2:$B$99999=$B4),'traceroute data'!$G$2:$I$99999) )</f>
        <v>0</v>
      </c>
      <c r="E4" cm="1">
        <f t="array" ref="E4">MAX(IF(('traceroute data'!$A$2:$A$99999=$A4)*('traceroute data'!$B$2:$B$99999=$B4),'traceroute data'!$G$2:$I$99999) )</f>
        <v>0</v>
      </c>
      <c r="F4" t="e" cm="1">
        <f t="array" ref="F4">AVERAGE(IF(('traceroute data'!$A$2:$A$99999=$A4)*('traceroute data'!$B$2:$B$99999=$B4),'traceroute data'!$G$2:$I$99999) )</f>
        <v>#DIV/0!</v>
      </c>
      <c r="G4" t="e" cm="1">
        <f t="array" ref="G4">MEDIAN(IF(('traceroute data'!$A$2:$A$99999=$A4)*('traceroute data'!$B$2:$B$99999=$B4),'traceroute data'!$G$2:$I$99999) )</f>
        <v>#NUM!</v>
      </c>
      <c r="H4" t="e" cm="1">
        <f t="array" ref="H4">STDEV(IF(('traceroute data'!$A$2:$A$99999=$A4)*('traceroute data'!$B$2:$B$99999=$B4),'traceroute data'!$G$2:$I$99999) )</f>
        <v>#DIV/0!</v>
      </c>
    </row>
    <row r="6" spans="1:10" x14ac:dyDescent="0.25">
      <c r="A6" s="7" t="s">
        <v>19</v>
      </c>
      <c r="B6" s="8"/>
      <c r="C6" s="8"/>
      <c r="D6" s="8"/>
      <c r="E6" s="9"/>
      <c r="F6" s="7" t="s">
        <v>22</v>
      </c>
      <c r="G6" s="8"/>
      <c r="H6" s="8"/>
      <c r="I6" s="8"/>
      <c r="J6" s="9"/>
    </row>
    <row r="7" spans="1:10" x14ac:dyDescent="0.25">
      <c r="A7" s="5" t="s">
        <v>2</v>
      </c>
      <c r="B7" s="5" t="s">
        <v>3</v>
      </c>
      <c r="C7" s="5" t="s">
        <v>4</v>
      </c>
      <c r="D7" s="5" t="s">
        <v>5</v>
      </c>
      <c r="E7" s="5" t="s">
        <v>6</v>
      </c>
      <c r="F7" s="5" t="s">
        <v>2</v>
      </c>
      <c r="G7" s="5" t="s">
        <v>3</v>
      </c>
      <c r="H7" s="5" t="s">
        <v>4</v>
      </c>
      <c r="I7" s="5" t="s">
        <v>5</v>
      </c>
      <c r="J7" s="5" t="s">
        <v>6</v>
      </c>
    </row>
    <row r="8" spans="1:10" x14ac:dyDescent="0.25">
      <c r="A8" s="2" t="e">
        <f>D2/D3</f>
        <v>#DIV/0!</v>
      </c>
      <c r="B8" s="3" t="e">
        <f>E2/E3</f>
        <v>#DIV/0!</v>
      </c>
      <c r="C8" s="3" t="e">
        <f>F2/F3</f>
        <v>#DIV/0!</v>
      </c>
      <c r="D8" s="3" t="e">
        <f>G2/G3</f>
        <v>#NUM!</v>
      </c>
      <c r="E8" s="4" t="e">
        <f>H2/H3</f>
        <v>#DIV/0!</v>
      </c>
      <c r="F8" s="6">
        <f>D2-D3</f>
        <v>0</v>
      </c>
      <c r="G8" s="6">
        <f>E2-E3</f>
        <v>0</v>
      </c>
      <c r="H8" s="6" t="e">
        <f>F2-F3</f>
        <v>#DIV/0!</v>
      </c>
      <c r="I8" s="6" t="e">
        <f>G2-G3</f>
        <v>#NUM!</v>
      </c>
      <c r="J8" s="6" t="e">
        <f>H2-H3</f>
        <v>#DIV/0!</v>
      </c>
    </row>
    <row r="10" spans="1:10" x14ac:dyDescent="0.25">
      <c r="A10" s="7" t="s">
        <v>20</v>
      </c>
      <c r="B10" s="8"/>
      <c r="C10" s="8"/>
      <c r="D10" s="8"/>
      <c r="E10" s="9"/>
      <c r="F10" s="7" t="s">
        <v>23</v>
      </c>
      <c r="G10" s="8"/>
      <c r="H10" s="8"/>
      <c r="I10" s="8"/>
      <c r="J10" s="9"/>
    </row>
    <row r="11" spans="1:10" x14ac:dyDescent="0.25">
      <c r="A11" s="5" t="s">
        <v>2</v>
      </c>
      <c r="B11" s="5" t="s">
        <v>3</v>
      </c>
      <c r="C11" s="5" t="s">
        <v>4</v>
      </c>
      <c r="D11" s="5" t="s">
        <v>5</v>
      </c>
      <c r="E11" s="5" t="s">
        <v>6</v>
      </c>
      <c r="F11" s="5" t="s">
        <v>2</v>
      </c>
      <c r="G11" s="5" t="s">
        <v>3</v>
      </c>
      <c r="H11" s="5" t="s">
        <v>4</v>
      </c>
      <c r="I11" s="5" t="s">
        <v>5</v>
      </c>
      <c r="J11" s="5" t="s">
        <v>6</v>
      </c>
    </row>
    <row r="12" spans="1:10" x14ac:dyDescent="0.25">
      <c r="A12" s="2" t="e">
        <f>D4/D3</f>
        <v>#DIV/0!</v>
      </c>
      <c r="B12" s="3" t="e">
        <f>E4/E3</f>
        <v>#DIV/0!</v>
      </c>
      <c r="C12" s="3" t="e">
        <f>F4/F3</f>
        <v>#DIV/0!</v>
      </c>
      <c r="D12" s="3" t="e">
        <f>G4/G3</f>
        <v>#NUM!</v>
      </c>
      <c r="E12" s="4" t="e">
        <f>H4/H3</f>
        <v>#DIV/0!</v>
      </c>
      <c r="F12" s="6">
        <f>D4-D3</f>
        <v>0</v>
      </c>
      <c r="G12" s="6">
        <f>E4-E3</f>
        <v>0</v>
      </c>
      <c r="H12" s="6" t="e">
        <f>F4-F3</f>
        <v>#DIV/0!</v>
      </c>
      <c r="I12" s="6" t="e">
        <f>G4-G3</f>
        <v>#NUM!</v>
      </c>
      <c r="J12" s="6" t="e">
        <f>H4-H3</f>
        <v>#DIV/0!</v>
      </c>
    </row>
    <row r="14" spans="1:10" x14ac:dyDescent="0.25">
      <c r="A14" s="7" t="s">
        <v>21</v>
      </c>
      <c r="B14" s="8"/>
      <c r="C14" s="8"/>
      <c r="D14" s="8"/>
      <c r="E14" s="9"/>
      <c r="F14" s="7" t="s">
        <v>24</v>
      </c>
      <c r="G14" s="8"/>
      <c r="H14" s="8"/>
      <c r="I14" s="8"/>
      <c r="J14" s="9"/>
    </row>
    <row r="15" spans="1:10" x14ac:dyDescent="0.25">
      <c r="A15" s="5" t="s">
        <v>2</v>
      </c>
      <c r="B15" s="5" t="s">
        <v>3</v>
      </c>
      <c r="C15" s="5" t="s">
        <v>4</v>
      </c>
      <c r="D15" s="5" t="s">
        <v>5</v>
      </c>
      <c r="E15" s="5" t="s">
        <v>6</v>
      </c>
      <c r="F15" s="5" t="s">
        <v>2</v>
      </c>
      <c r="G15" s="5" t="s">
        <v>3</v>
      </c>
      <c r="H15" s="5" t="s">
        <v>4</v>
      </c>
      <c r="I15" s="5" t="s">
        <v>5</v>
      </c>
      <c r="J15" s="5" t="s">
        <v>6</v>
      </c>
    </row>
    <row r="16" spans="1:10" x14ac:dyDescent="0.25">
      <c r="A16" s="2" t="e">
        <f>D2/D4</f>
        <v>#DIV/0!</v>
      </c>
      <c r="B16" s="3" t="e">
        <f>E2/E4</f>
        <v>#DIV/0!</v>
      </c>
      <c r="C16" s="3" t="e">
        <f>F2/F4</f>
        <v>#DIV/0!</v>
      </c>
      <c r="D16" s="3" t="e">
        <f>G2/G4</f>
        <v>#NUM!</v>
      </c>
      <c r="E16" s="4" t="e">
        <f>H2/H4</f>
        <v>#DIV/0!</v>
      </c>
      <c r="F16" s="6">
        <f>D2-D4</f>
        <v>0</v>
      </c>
      <c r="G16" s="6">
        <f>E2-E4</f>
        <v>0</v>
      </c>
      <c r="H16" s="6" t="e">
        <f>F2-F4</f>
        <v>#DIV/0!</v>
      </c>
      <c r="I16" s="6" t="e">
        <f>G2-G4</f>
        <v>#NUM!</v>
      </c>
      <c r="J16" s="6" t="e">
        <f>H2-H4</f>
        <v>#DIV/0!</v>
      </c>
    </row>
  </sheetData>
  <mergeCells count="6">
    <mergeCell ref="A14:E14"/>
    <mergeCell ref="F14:J14"/>
    <mergeCell ref="F6:J6"/>
    <mergeCell ref="A6:E6"/>
    <mergeCell ref="A10:E10"/>
    <mergeCell ref="F10:J10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traceroute data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Abdul</dc:creator>
  <cp:lastModifiedBy>Jesse Abdul</cp:lastModifiedBy>
  <dcterms:created xsi:type="dcterms:W3CDTF">2015-06-05T18:17:20Z</dcterms:created>
  <dcterms:modified xsi:type="dcterms:W3CDTF">2024-10-14T23:11:03Z</dcterms:modified>
</cp:coreProperties>
</file>