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wby doobie doo\code\SavvyCoders\Activities\"/>
    </mc:Choice>
  </mc:AlternateContent>
  <xr:revisionPtr revIDLastSave="0" documentId="13_ncr:1_{52543D96-303F-459D-924F-DF7049093166}" xr6:coauthVersionLast="47" xr6:coauthVersionMax="47" xr10:uidLastSave="{00000000-0000-0000-0000-000000000000}"/>
  <bookViews>
    <workbookView xWindow="-120" yWindow="-120" windowWidth="29040" windowHeight="15720" xr2:uid="{8D4C5268-695D-4616-9E91-53744754ABC6}"/>
  </bookViews>
  <sheets>
    <sheet name="Payroll" sheetId="4" r:id="rId1"/>
    <sheet name="Loans" sheetId="2" r:id="rId2"/>
    <sheet name="Functions" sheetId="3" r:id="rId3"/>
    <sheet name="Homework Instructions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2" i="3" l="1"/>
  <c r="D233" i="3"/>
  <c r="D234" i="3"/>
  <c r="D235" i="3"/>
  <c r="D236" i="3"/>
  <c r="D237" i="3"/>
  <c r="D238" i="3"/>
  <c r="D239" i="3"/>
  <c r="D231" i="3"/>
  <c r="D136" i="3" a="1"/>
  <c r="D136" i="3" s="1"/>
  <c r="G208" i="3"/>
  <c r="L70" i="3"/>
  <c r="L71" i="3"/>
  <c r="L72" i="3"/>
  <c r="L73" i="3"/>
  <c r="L74" i="3"/>
  <c r="L75" i="3"/>
  <c r="L76" i="3"/>
  <c r="L77" i="3"/>
  <c r="L78" i="3"/>
  <c r="L79" i="3"/>
  <c r="L69" i="3"/>
  <c r="M69" i="3"/>
  <c r="B86" i="3"/>
  <c r="C86" i="3"/>
  <c r="D86" i="3"/>
  <c r="A86" i="3"/>
  <c r="G62" i="3"/>
  <c r="H62" i="3"/>
  <c r="I62" i="3"/>
  <c r="F62" i="3"/>
  <c r="B62" i="3"/>
  <c r="C62" i="3"/>
  <c r="D62" i="3"/>
  <c r="A62" i="3"/>
  <c r="H28" i="3"/>
  <c r="B136" i="3" l="1" a="1"/>
  <c r="B136" i="3" s="1"/>
  <c r="D141" i="3"/>
  <c r="D142" i="3"/>
  <c r="D143" i="3"/>
  <c r="D144" i="3"/>
  <c r="D145" i="3"/>
  <c r="D146" i="3"/>
  <c r="D147" i="3"/>
  <c r="D148" i="3"/>
  <c r="D140" i="3"/>
  <c r="I190" i="3"/>
  <c r="I191" i="3"/>
  <c r="I192" i="3"/>
  <c r="I193" i="3"/>
  <c r="I194" i="3"/>
  <c r="I195" i="3"/>
  <c r="I196" i="3"/>
  <c r="I197" i="3"/>
  <c r="I198" i="3"/>
  <c r="I199" i="3"/>
  <c r="I200" i="3"/>
  <c r="I189" i="3"/>
  <c r="I141" i="3"/>
  <c r="I142" i="3"/>
  <c r="I143" i="3"/>
  <c r="I144" i="3"/>
  <c r="I145" i="3"/>
  <c r="I146" i="3"/>
  <c r="I147" i="3"/>
  <c r="I148" i="3"/>
  <c r="I140" i="3"/>
  <c r="L117" i="3"/>
  <c r="G179" i="3"/>
  <c r="G180" i="3"/>
  <c r="G178" i="3"/>
  <c r="M152" i="3"/>
  <c r="E152" i="3"/>
  <c r="D118" i="3" a="1"/>
  <c r="D118" i="3" s="1"/>
  <c r="D119" i="3" a="1"/>
  <c r="D119" i="3" s="1"/>
  <c r="D120" i="3" a="1"/>
  <c r="D120" i="3"/>
  <c r="D121" i="3" a="1"/>
  <c r="D121" i="3" s="1"/>
  <c r="D122" i="3" a="1"/>
  <c r="D122" i="3" s="1"/>
  <c r="D123" i="3" a="1"/>
  <c r="D123" i="3" s="1"/>
  <c r="D124" i="3" a="1"/>
  <c r="D124" i="3"/>
  <c r="D125" i="3" a="1"/>
  <c r="D125" i="3" s="1"/>
  <c r="D117" i="3" a="1"/>
  <c r="D117" i="3"/>
  <c r="I106" i="3"/>
  <c r="I107" i="3"/>
  <c r="I108" i="3"/>
  <c r="I109" i="3"/>
  <c r="I110" i="3"/>
  <c r="I111" i="3"/>
  <c r="I112" i="3"/>
  <c r="I113" i="3"/>
  <c r="I105" i="3"/>
  <c r="D106" i="3"/>
  <c r="D107" i="3"/>
  <c r="D108" i="3"/>
  <c r="D109" i="3"/>
  <c r="D110" i="3"/>
  <c r="D111" i="3"/>
  <c r="D112" i="3"/>
  <c r="D113" i="3"/>
  <c r="D105" i="3"/>
  <c r="H93" i="3"/>
  <c r="H94" i="3"/>
  <c r="H95" i="3"/>
  <c r="H92" i="3"/>
  <c r="H29" i="3"/>
  <c r="H30" i="3"/>
  <c r="H31" i="3"/>
  <c r="E19" i="3"/>
  <c r="E18" i="3"/>
  <c r="E17" i="3"/>
  <c r="I11" i="3"/>
  <c r="I10" i="3"/>
  <c r="I9" i="3"/>
  <c r="I8" i="3"/>
  <c r="I7" i="3"/>
  <c r="I6" i="3"/>
  <c r="I5" i="3"/>
  <c r="I4" i="3"/>
  <c r="I3" i="3"/>
  <c r="D4" i="3"/>
  <c r="D5" i="3"/>
  <c r="D6" i="3"/>
  <c r="D7" i="3"/>
  <c r="D8" i="3"/>
  <c r="D9" i="3"/>
  <c r="D10" i="3"/>
  <c r="D11" i="3"/>
  <c r="D3" i="3"/>
  <c r="E4" i="4"/>
  <c r="H4" i="4" s="1"/>
  <c r="G3" i="2"/>
  <c r="G4" i="2"/>
  <c r="G5" i="2"/>
  <c r="G2" i="2"/>
  <c r="F3" i="2"/>
  <c r="F4" i="2"/>
  <c r="F5" i="2"/>
  <c r="F2" i="2"/>
  <c r="E3" i="2"/>
  <c r="E4" i="2"/>
  <c r="E5" i="2"/>
  <c r="E2" i="2"/>
  <c r="E5" i="4"/>
  <c r="H5" i="4" s="1"/>
  <c r="E6" i="4"/>
  <c r="E7" i="4"/>
  <c r="H7" i="4" s="1"/>
  <c r="E8" i="4"/>
  <c r="E9" i="4"/>
  <c r="E10" i="4"/>
  <c r="H10" i="4" s="1"/>
  <c r="E11" i="4"/>
  <c r="E12" i="4"/>
  <c r="H12" i="4" s="1"/>
  <c r="E13" i="4"/>
  <c r="H13" i="4" s="1"/>
  <c r="E14" i="4"/>
  <c r="H14" i="4" s="1"/>
  <c r="H8" i="4"/>
  <c r="H9" i="4"/>
  <c r="H11" i="4"/>
  <c r="G5" i="4"/>
  <c r="G6" i="4"/>
  <c r="G7" i="4"/>
  <c r="G8" i="4"/>
  <c r="G9" i="4"/>
  <c r="G10" i="4"/>
  <c r="G11" i="4"/>
  <c r="G12" i="4"/>
  <c r="G13" i="4"/>
  <c r="G14" i="4"/>
  <c r="G4" i="4"/>
  <c r="F5" i="4"/>
  <c r="F6" i="4"/>
  <c r="F7" i="4"/>
  <c r="F8" i="4"/>
  <c r="F9" i="4"/>
  <c r="F10" i="4"/>
  <c r="F11" i="4"/>
  <c r="F12" i="4"/>
  <c r="F13" i="4"/>
  <c r="F14" i="4"/>
  <c r="F4" i="4"/>
  <c r="D1" i="4"/>
  <c r="H15" i="4" l="1"/>
  <c r="H18" i="4"/>
  <c r="H17" i="4"/>
  <c r="H16" i="4"/>
  <c r="H6" i="4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<sst xmlns="http://schemas.openxmlformats.org/spreadsheetml/2006/main" count="867" uniqueCount="213">
  <si>
    <t>Principle</t>
  </si>
  <si>
    <t>Interest Rate</t>
  </si>
  <si>
    <t>Months</t>
  </si>
  <si>
    <t>Interest Paid</t>
  </si>
  <si>
    <t>Total Loan Paid</t>
  </si>
  <si>
    <t>Monthly Payment</t>
  </si>
  <si>
    <t>Loan A</t>
  </si>
  <si>
    <t>Loan B</t>
  </si>
  <si>
    <t>Loan C</t>
  </si>
  <si>
    <t>Loan D</t>
  </si>
  <si>
    <t>AND</t>
  </si>
  <si>
    <t>IF/AND</t>
  </si>
  <si>
    <t xml:space="preserve">    Name</t>
  </si>
  <si>
    <t>Type 1</t>
  </si>
  <si>
    <t>Speed</t>
  </si>
  <si>
    <t>Fire Type AND more than 70 Speed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</si>
  <si>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</si>
  <si>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</si>
  <si>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</si>
  <si>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</si>
  <si>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</si>
  <si>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</si>
  <si>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</si>
  <si>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</si>
  <si>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</si>
  <si>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</si>
  <si>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</si>
  <si>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</si>
  <si>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</si>
  <si>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>AVERAGEIF</t>
  </si>
  <si>
    <t>Type</t>
  </si>
  <si>
    <t>Average Speed</t>
  </si>
  <si>
    <t>AVERAGEIFS</t>
  </si>
  <si>
    <t>Defense</t>
  </si>
  <si>
    <t>Generation</t>
  </si>
  <si>
    <t xml:space="preserve">    Bulbasaur</t>
  </si>
  <si>
    <t>Gen.</t>
  </si>
  <si>
    <t>Average Defense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</si>
  <si>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</si>
  <si>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</si>
  <si>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</si>
  <si>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</si>
  <si>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</si>
  <si>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</si>
  <si>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</si>
  <si>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</si>
  <si>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</si>
  <si>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</si>
  <si>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</si>
  <si>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COUNT</t>
  </si>
  <si>
    <t>COUNTA</t>
  </si>
  <si>
    <t>Type 2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</si>
  <si>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</si>
  <si>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</si>
  <si>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</si>
  <si>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</si>
  <si>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</si>
  <si>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>Poison</t>
  </si>
  <si>
    <t xml:space="preserve">    Tentacool</t>
  </si>
  <si>
    <t xml:space="preserve">    Magneton</t>
  </si>
  <si>
    <t>Electric</t>
  </si>
  <si>
    <t>Steel</t>
  </si>
  <si>
    <t xml:space="preserve">    Dewgong</t>
  </si>
  <si>
    <t>Ice</t>
  </si>
  <si>
    <t xml:space="preserve">    Cloyster</t>
  </si>
  <si>
    <t xml:space="preserve">    Onix</t>
  </si>
  <si>
    <t>Rock</t>
  </si>
  <si>
    <t>Ground</t>
  </si>
  <si>
    <t xml:space="preserve">    Dragonair</t>
  </si>
  <si>
    <t>Dragon</t>
  </si>
  <si>
    <t xml:space="preserve">    Pidgeotto</t>
  </si>
  <si>
    <t>Normal</t>
  </si>
  <si>
    <t>Flying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</si>
  <si>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</si>
  <si>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</si>
  <si>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</si>
  <si>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</si>
  <si>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</si>
  <si>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</si>
  <si>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</si>
  <si>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</si>
  <si>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</si>
  <si>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</si>
  <si>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</si>
  <si>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COUNTBLANK</t>
  </si>
  <si>
    <t>COUNTIF</t>
  </si>
  <si>
    <t>COUNTIFS</t>
  </si>
  <si>
    <t>Count</t>
  </si>
  <si>
    <t>IF (equal to)</t>
  </si>
  <si>
    <t>IF (greater than)</t>
  </si>
  <si>
    <t xml:space="preserve">  Name</t>
  </si>
  <si>
    <t>Total</t>
  </si>
  <si>
    <t>Grass Type</t>
  </si>
  <si>
    <t>More than 500 Total Stats</t>
  </si>
  <si>
    <t xml:space="preserve">  Bulbasaur</t>
  </si>
  <si>
    <t xml:space="preserve">  Ivysaur</t>
  </si>
  <si>
    <t xml:space="preserve">  Venusaur</t>
  </si>
  <si>
    <t xml:space="preserve">  Charmander</t>
  </si>
  <si>
    <t xml:space="preserve">  Charmeleon</t>
  </si>
  <si>
    <t xml:space="preserve">  Charizard</t>
  </si>
  <si>
    <t xml:space="preserve">  Squirtle</t>
  </si>
  <si>
    <t xml:space="preserve">  Wartortle</t>
  </si>
  <si>
    <t xml:space="preserve">  Blastoise</t>
  </si>
  <si>
    <t xml:space="preserve">  </t>
  </si>
  <si>
    <t>IFS</t>
  </si>
  <si>
    <t>MEDIAN</t>
  </si>
  <si>
    <t>Speed Category</t>
  </si>
  <si>
    <t xml:space="preserve">    Squirtle</t>
  </si>
  <si>
    <t xml:space="preserve">    Wartortle</t>
  </si>
  <si>
    <t xml:space="preserve">    Blastoise</t>
  </si>
  <si>
    <t>MODE</t>
  </si>
  <si>
    <t xml:space="preserve">    Trainer</t>
  </si>
  <si>
    <t>Pokeball</t>
  </si>
  <si>
    <t>Great Ball</t>
  </si>
  <si>
    <t>Ultraball</t>
  </si>
  <si>
    <t>Master Ball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</si>
  <si>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</si>
  <si>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</si>
  <si>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</si>
  <si>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</si>
  <si>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</si>
  <si>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</si>
  <si>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    MODE</t>
  </si>
  <si>
    <t>OR</t>
  </si>
  <si>
    <t>OR using IF</t>
  </si>
  <si>
    <t>Water Type OR more than 60 Defense</t>
  </si>
  <si>
    <t>STDEV.P</t>
  </si>
  <si>
    <t>STDEV.S</t>
  </si>
  <si>
    <t xml:space="preserve">    #</t>
  </si>
  <si>
    <t>Name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</si>
  <si>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</si>
  <si>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</si>
  <si>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</si>
  <si>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</si>
  <si>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</si>
  <si>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</si>
  <si>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</si>
  <si>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</si>
  <si>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</si>
  <si>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</si>
  <si>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</si>
  <si>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</si>
  <si>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</si>
  <si>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</si>
  <si>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</si>
  <si>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</si>
  <si>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Pigeotto</t>
  </si>
  <si>
    <t>Pidgeotto</t>
  </si>
  <si>
    <t>Pideot</t>
  </si>
  <si>
    <t>Pidgeot</t>
  </si>
  <si>
    <t>Rattata</t>
  </si>
  <si>
    <t>Raticate</t>
  </si>
  <si>
    <t>Spearow</t>
  </si>
  <si>
    <t>Fearow</t>
  </si>
  <si>
    <t>SUMIF</t>
  </si>
  <si>
    <t>Total Sum</t>
  </si>
  <si>
    <t>SUMIFS</t>
  </si>
  <si>
    <t>VLOOKUP</t>
  </si>
  <si>
    <t>ID#</t>
  </si>
  <si>
    <t>Search ID#</t>
  </si>
  <si>
    <t>XOR</t>
  </si>
  <si>
    <t>HP</t>
  </si>
  <si>
    <t>EITHER Fire Type OR less than 60 HP</t>
  </si>
  <si>
    <t>Step</t>
  </si>
  <si>
    <t>Task</t>
  </si>
  <si>
    <t xml:space="preserve">On the Payroll worksheet, Insert 4 columns after Hours Worked
</t>
  </si>
  <si>
    <t>Insert 4 columns after Overtime hours</t>
  </si>
  <si>
    <t>Enter in a series of hours worked into the new columns</t>
  </si>
  <si>
    <t>Enter in a series of Overtime hours into the new columns</t>
  </si>
  <si>
    <t>Use the ABSOLUTE value sign: Add $ signs before values to fix the formula calculations and copy the calculations into all the neccesary cells
($c$4 tells any new cells to always reference c4)</t>
  </si>
  <si>
    <t>Add ABSOLUTE calculations for overtime</t>
  </si>
  <si>
    <t>Color each section a different color</t>
  </si>
  <si>
    <t>Do the totals for the month</t>
  </si>
  <si>
    <t>Calculate a whole month’s worth of Pay totals</t>
  </si>
  <si>
    <t>Put everything in borders</t>
  </si>
  <si>
    <t>Decide for yourself how you would set the print area and format printing for this spreadsheet</t>
  </si>
  <si>
    <t xml:space="preserve">Save the workbook and compare your workbook to the solution that we've provided.
</t>
  </si>
  <si>
    <t>Employee Payroll</t>
  </si>
  <si>
    <t>First Name</t>
  </si>
  <si>
    <t>Hourly Wage</t>
  </si>
  <si>
    <t>Hours Worked</t>
  </si>
  <si>
    <t>Walker</t>
  </si>
  <si>
    <t>Bell</t>
  </si>
  <si>
    <t>Rogers</t>
  </si>
  <si>
    <t>Hill</t>
  </si>
  <si>
    <t>Abbott</t>
  </si>
  <si>
    <t>Young</t>
  </si>
  <si>
    <t>Hail</t>
  </si>
  <si>
    <t>Miller</t>
  </si>
  <si>
    <t>Little</t>
  </si>
  <si>
    <t>Munnson</t>
  </si>
  <si>
    <t>Taylor</t>
  </si>
  <si>
    <t>Lindsay</t>
  </si>
  <si>
    <t>Gary</t>
  </si>
  <si>
    <t>Phillip</t>
  </si>
  <si>
    <t>Bill</t>
  </si>
  <si>
    <t>Bryan</t>
  </si>
  <si>
    <t>Tammy</t>
  </si>
  <si>
    <t>Aaron</t>
  </si>
  <si>
    <t>Christina</t>
  </si>
  <si>
    <t>Matthew</t>
  </si>
  <si>
    <t>Cary</t>
  </si>
  <si>
    <t>Milton</t>
  </si>
  <si>
    <t>Last Name</t>
  </si>
  <si>
    <t>Overtime</t>
  </si>
  <si>
    <t>Overtime Pay</t>
  </si>
  <si>
    <t>Max</t>
  </si>
  <si>
    <t>Min</t>
  </si>
  <si>
    <t>Avg</t>
  </si>
  <si>
    <t>Total Pay</t>
  </si>
  <si>
    <t>Pay W/O OT</t>
  </si>
  <si>
    <t>Stewart Willimamson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</si>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</sst>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%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4">
    <xf numFmtId="0" fontId="0" fillId="0" borderId="0" xfId="0"/>
    <xf numFmtId="3" fontId="0" fillId="0" borderId="0" xfId="0" applyNumberFormat="1"/>
    <xf numFmtId="9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1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0" fillId="0" borderId="1" xfId="0" applyBorder="1"/>
    <xf numFmtId="44" fontId="0" fillId="0" borderId="1" xfId="1" applyFont="1" applyBorder="1"/>
    <xf numFmtId="0" fontId="0" fillId="0" borderId="21" xfId="0" applyBorder="1"/>
    <xf numFmtId="44" fontId="0" fillId="0" borderId="22" xfId="0" applyNumberFormat="1" applyBorder="1"/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7" borderId="23" xfId="0" applyFill="1" applyBorder="1"/>
    <xf numFmtId="0" fontId="0" fillId="7" borderId="24" xfId="0" applyFill="1" applyBorder="1"/>
    <xf numFmtId="44" fontId="0" fillId="7" borderId="24" xfId="1" applyFont="1" applyFill="1" applyBorder="1"/>
    <xf numFmtId="44" fontId="0" fillId="7" borderId="25" xfId="0" applyNumberFormat="1" applyFill="1" applyBorder="1"/>
    <xf numFmtId="0" fontId="0" fillId="7" borderId="21" xfId="0" applyFill="1" applyBorder="1"/>
    <xf numFmtId="0" fontId="0" fillId="7" borderId="1" xfId="0" applyFill="1" applyBorder="1"/>
    <xf numFmtId="44" fontId="0" fillId="7" borderId="1" xfId="1" applyFont="1" applyFill="1" applyBorder="1"/>
    <xf numFmtId="44" fontId="0" fillId="7" borderId="22" xfId="0" applyNumberFormat="1" applyFill="1" applyBorder="1"/>
    <xf numFmtId="0" fontId="0" fillId="7" borderId="15" xfId="0" applyFill="1" applyBorder="1"/>
    <xf numFmtId="0" fontId="0" fillId="7" borderId="16" xfId="0" applyFill="1" applyBorder="1"/>
    <xf numFmtId="44" fontId="0" fillId="7" borderId="16" xfId="1" applyFont="1" applyFill="1" applyBorder="1"/>
    <xf numFmtId="44" fontId="0" fillId="7" borderId="17" xfId="0" applyNumberFormat="1" applyFill="1" applyBorder="1"/>
    <xf numFmtId="0" fontId="0" fillId="7" borderId="19" xfId="0" applyFill="1" applyBorder="1"/>
    <xf numFmtId="44" fontId="0" fillId="7" borderId="20" xfId="0" applyNumberFormat="1" applyFill="1" applyBorder="1"/>
    <xf numFmtId="0" fontId="1" fillId="6" borderId="12" xfId="0" applyFont="1" applyFill="1" applyBorder="1"/>
    <xf numFmtId="44" fontId="0" fillId="0" borderId="14" xfId="0" applyNumberFormat="1" applyBorder="1"/>
    <xf numFmtId="0" fontId="1" fillId="6" borderId="21" xfId="0" applyFont="1" applyFill="1" applyBorder="1"/>
    <xf numFmtId="0" fontId="1" fillId="6" borderId="15" xfId="0" applyFont="1" applyFill="1" applyBorder="1"/>
    <xf numFmtId="165" fontId="0" fillId="0" borderId="0" xfId="0" applyNumberFormat="1"/>
    <xf numFmtId="0" fontId="7" fillId="6" borderId="12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14" fontId="0" fillId="6" borderId="13" xfId="0" applyNumberFormat="1" applyFill="1" applyBorder="1" applyAlignment="1">
      <alignment horizontal="center" vertical="center"/>
    </xf>
    <xf numFmtId="14" fontId="0" fillId="6" borderId="14" xfId="0" applyNumberFormat="1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Payment</a:t>
            </a: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Loans!$A$2:$A$5</c:f>
              <c:strCache>
                <c:ptCount val="4"/>
                <c:pt idx="0">
                  <c:v>Loan A</c:v>
                </c:pt>
                <c:pt idx="1">
                  <c:v>Loan B</c:v>
                </c:pt>
                <c:pt idx="2">
                  <c:v>Loan C</c:v>
                </c:pt>
                <c:pt idx="3">
                  <c:v>Loan D</c:v>
                </c:pt>
              </c:strCache>
            </c:strRef>
          </c:cat>
          <c:val>
            <c:numRef>
              <c:f>Loans!$G$2:$G$5</c:f>
              <c:numCache>
                <c:formatCode>"$"#,##0.00</c:formatCode>
                <c:ptCount val="4"/>
                <c:pt idx="0">
                  <c:v>103.5</c:v>
                </c:pt>
                <c:pt idx="1">
                  <c:v>275</c:v>
                </c:pt>
                <c:pt idx="2">
                  <c:v>46.875</c:v>
                </c:pt>
                <c:pt idx="3">
                  <c:v>574.16666666666663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9-4D9D-974C-094C49DE6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979423"/>
        <c:axId val="1356998143"/>
      </c:barChart>
      <c:catAx>
        <c:axId val="135697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98143"/>
        <c:crosses val="autoZero"/>
        <c:auto val="1"/>
        <c:lblAlgn val="ctr"/>
        <c:lblOffset val="100"/>
        <c:noMultiLvlLbl val="0"/>
      </c:catAx>
      <c:valAx>
        <c:axId val="135699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5</xdr:row>
      <xdr:rowOff>185737</xdr:rowOff>
    </xdr:from>
    <xdr:to>
      <xdr:col>6</xdr:col>
      <xdr:colOff>385762</xdr:colOff>
      <xdr:row>20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266B9-F502-5FDB-CF0E-446D5A533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76C0-2B2C-44F2-BC63-3FD054315D77}">
  <dimension ref="A1:H18"/>
  <sheetViews>
    <sheetView tabSelected="1" workbookViewId="0">
      <selection activeCell="E5" sqref="E5"/>
    </sheetView>
  </sheetViews>
  <sheetFormatPr defaultRowHeight="15" x14ac:dyDescent="0.25"/>
  <cols>
    <col min="1" max="1" width="17.5703125" customWidth="1"/>
    <col min="2" max="4" width="16" customWidth="1"/>
    <col min="5" max="5" width="15" customWidth="1"/>
    <col min="6" max="6" width="11.42578125" customWidth="1"/>
    <col min="7" max="7" width="14.85546875" customWidth="1"/>
    <col min="8" max="8" width="11.7109375" customWidth="1"/>
  </cols>
  <sheetData>
    <row r="1" spans="1:8" x14ac:dyDescent="0.25">
      <c r="A1" s="52" t="s">
        <v>177</v>
      </c>
      <c r="B1" s="53"/>
      <c r="C1" s="56" t="s">
        <v>211</v>
      </c>
      <c r="D1" s="58">
        <f ca="1">TODAY()</f>
        <v>45140</v>
      </c>
      <c r="E1" s="58"/>
      <c r="F1" s="58"/>
      <c r="G1" s="58"/>
      <c r="H1" s="59"/>
    </row>
    <row r="2" spans="1:8" ht="20.25" customHeight="1" thickBot="1" x14ac:dyDescent="0.3">
      <c r="A2" s="54"/>
      <c r="B2" s="55"/>
      <c r="C2" s="57"/>
      <c r="D2" s="60"/>
      <c r="E2" s="60"/>
      <c r="F2" s="60"/>
      <c r="G2" s="60"/>
      <c r="H2" s="61"/>
    </row>
    <row r="3" spans="1:8" ht="21" customHeight="1" thickBot="1" x14ac:dyDescent="0.3">
      <c r="A3" s="30" t="s">
        <v>203</v>
      </c>
      <c r="B3" s="31" t="s">
        <v>178</v>
      </c>
      <c r="C3" s="31" t="s">
        <v>179</v>
      </c>
      <c r="D3" s="31" t="s">
        <v>180</v>
      </c>
      <c r="E3" s="31" t="s">
        <v>210</v>
      </c>
      <c r="F3" s="31" t="s">
        <v>204</v>
      </c>
      <c r="G3" s="31" t="s">
        <v>205</v>
      </c>
      <c r="H3" s="32" t="s">
        <v>91</v>
      </c>
    </row>
    <row r="4" spans="1:8" x14ac:dyDescent="0.25">
      <c r="A4" s="33" t="s">
        <v>181</v>
      </c>
      <c r="B4" s="34" t="s">
        <v>192</v>
      </c>
      <c r="C4" s="35">
        <v>10</v>
      </c>
      <c r="D4" s="34">
        <v>40</v>
      </c>
      <c r="E4" s="35">
        <f>IF(D4&lt;=40,C4*D4,40*C4)</f>
        <v>400</v>
      </c>
      <c r="F4" s="34">
        <f>IF(D4&gt;40,D4 - 40,0)</f>
        <v>0</v>
      </c>
      <c r="G4" s="34">
        <f>1.5 * F4 *C4</f>
        <v>0</v>
      </c>
      <c r="H4" s="36">
        <f>G4+E4</f>
        <v>400</v>
      </c>
    </row>
    <row r="5" spans="1:8" x14ac:dyDescent="0.25">
      <c r="A5" s="28" t="s">
        <v>182</v>
      </c>
      <c r="B5" s="26" t="s">
        <v>193</v>
      </c>
      <c r="C5" s="27">
        <v>15</v>
      </c>
      <c r="D5" s="26">
        <v>35</v>
      </c>
      <c r="E5" s="27">
        <f t="shared" ref="E5:E14" si="0">IF(D5&lt;=40,C5*D5,40*C5)</f>
        <v>525</v>
      </c>
      <c r="F5" s="26">
        <f t="shared" ref="F5:F14" si="1">IF(D5&gt;40,D5 - 40,0)</f>
        <v>0</v>
      </c>
      <c r="G5" s="26">
        <f t="shared" ref="G5:G14" si="2">1.5 * F5 *C5</f>
        <v>0</v>
      </c>
      <c r="H5" s="29">
        <f t="shared" ref="H5:H14" si="3">G5+E5</f>
        <v>525</v>
      </c>
    </row>
    <row r="6" spans="1:8" x14ac:dyDescent="0.25">
      <c r="A6" s="37" t="s">
        <v>183</v>
      </c>
      <c r="B6" s="38" t="s">
        <v>194</v>
      </c>
      <c r="C6" s="39">
        <v>3.5</v>
      </c>
      <c r="D6" s="38">
        <v>30</v>
      </c>
      <c r="E6" s="39">
        <f t="shared" si="0"/>
        <v>105</v>
      </c>
      <c r="F6" s="38">
        <f t="shared" si="1"/>
        <v>0</v>
      </c>
      <c r="G6" s="38">
        <f t="shared" si="2"/>
        <v>0</v>
      </c>
      <c r="H6" s="40">
        <f t="shared" si="3"/>
        <v>105</v>
      </c>
    </row>
    <row r="7" spans="1:8" x14ac:dyDescent="0.25">
      <c r="A7" s="28" t="s">
        <v>184</v>
      </c>
      <c r="B7" s="26" t="s">
        <v>195</v>
      </c>
      <c r="C7" s="27">
        <v>20.100000000000001</v>
      </c>
      <c r="D7" s="26">
        <v>50</v>
      </c>
      <c r="E7" s="27">
        <f t="shared" si="0"/>
        <v>804</v>
      </c>
      <c r="F7" s="26">
        <f t="shared" si="1"/>
        <v>10</v>
      </c>
      <c r="G7" s="26">
        <f t="shared" si="2"/>
        <v>301.5</v>
      </c>
      <c r="H7" s="29">
        <f t="shared" si="3"/>
        <v>1105.5</v>
      </c>
    </row>
    <row r="8" spans="1:8" x14ac:dyDescent="0.25">
      <c r="A8" s="37" t="s">
        <v>185</v>
      </c>
      <c r="B8" s="38" t="s">
        <v>196</v>
      </c>
      <c r="C8" s="39">
        <v>5.75</v>
      </c>
      <c r="D8" s="38">
        <v>55</v>
      </c>
      <c r="E8" s="39">
        <f t="shared" si="0"/>
        <v>230</v>
      </c>
      <c r="F8" s="38">
        <f t="shared" si="1"/>
        <v>15</v>
      </c>
      <c r="G8" s="38">
        <f t="shared" si="2"/>
        <v>129.375</v>
      </c>
      <c r="H8" s="40">
        <f t="shared" si="3"/>
        <v>359.375</v>
      </c>
    </row>
    <row r="9" spans="1:8" x14ac:dyDescent="0.25">
      <c r="A9" s="28" t="s">
        <v>186</v>
      </c>
      <c r="B9" s="26" t="s">
        <v>197</v>
      </c>
      <c r="C9" s="27">
        <v>12</v>
      </c>
      <c r="D9" s="26">
        <v>45</v>
      </c>
      <c r="E9" s="27">
        <f t="shared" si="0"/>
        <v>480</v>
      </c>
      <c r="F9" s="26">
        <f t="shared" si="1"/>
        <v>5</v>
      </c>
      <c r="G9" s="26">
        <f t="shared" si="2"/>
        <v>90</v>
      </c>
      <c r="H9" s="29">
        <f t="shared" si="3"/>
        <v>570</v>
      </c>
    </row>
    <row r="10" spans="1:8" x14ac:dyDescent="0.25">
      <c r="A10" s="37" t="s">
        <v>187</v>
      </c>
      <c r="B10" s="38" t="s">
        <v>198</v>
      </c>
      <c r="C10" s="39">
        <v>6.55</v>
      </c>
      <c r="D10" s="38">
        <v>25</v>
      </c>
      <c r="E10" s="39">
        <f t="shared" si="0"/>
        <v>163.75</v>
      </c>
      <c r="F10" s="38">
        <f t="shared" si="1"/>
        <v>0</v>
      </c>
      <c r="G10" s="38">
        <f t="shared" si="2"/>
        <v>0</v>
      </c>
      <c r="H10" s="40">
        <f t="shared" si="3"/>
        <v>163.75</v>
      </c>
    </row>
    <row r="11" spans="1:8" x14ac:dyDescent="0.25">
      <c r="A11" s="28" t="s">
        <v>188</v>
      </c>
      <c r="B11" s="26" t="s">
        <v>199</v>
      </c>
      <c r="C11" s="27">
        <v>30</v>
      </c>
      <c r="D11" s="26">
        <v>29</v>
      </c>
      <c r="E11" s="27">
        <f t="shared" si="0"/>
        <v>870</v>
      </c>
      <c r="F11" s="26">
        <f t="shared" si="1"/>
        <v>0</v>
      </c>
      <c r="G11" s="26">
        <f t="shared" si="2"/>
        <v>0</v>
      </c>
      <c r="H11" s="29">
        <f t="shared" si="3"/>
        <v>870</v>
      </c>
    </row>
    <row r="12" spans="1:8" x14ac:dyDescent="0.25">
      <c r="A12" s="37" t="s">
        <v>189</v>
      </c>
      <c r="B12" s="38" t="s">
        <v>200</v>
      </c>
      <c r="C12" s="39">
        <v>75</v>
      </c>
      <c r="D12" s="38">
        <v>32</v>
      </c>
      <c r="E12" s="39">
        <f t="shared" si="0"/>
        <v>2400</v>
      </c>
      <c r="F12" s="38">
        <f t="shared" si="1"/>
        <v>0</v>
      </c>
      <c r="G12" s="38">
        <f t="shared" si="2"/>
        <v>0</v>
      </c>
      <c r="H12" s="40">
        <f t="shared" si="3"/>
        <v>2400</v>
      </c>
    </row>
    <row r="13" spans="1:8" x14ac:dyDescent="0.25">
      <c r="A13" s="28" t="s">
        <v>190</v>
      </c>
      <c r="B13" s="26" t="s">
        <v>201</v>
      </c>
      <c r="C13" s="27">
        <v>40</v>
      </c>
      <c r="D13" s="26">
        <v>44</v>
      </c>
      <c r="E13" s="27">
        <f t="shared" si="0"/>
        <v>1600</v>
      </c>
      <c r="F13" s="26">
        <f t="shared" si="1"/>
        <v>4</v>
      </c>
      <c r="G13" s="26">
        <f t="shared" si="2"/>
        <v>240</v>
      </c>
      <c r="H13" s="29">
        <f t="shared" si="3"/>
        <v>1840</v>
      </c>
    </row>
    <row r="14" spans="1:8" ht="15.75" thickBot="1" x14ac:dyDescent="0.3">
      <c r="A14" s="41" t="s">
        <v>191</v>
      </c>
      <c r="B14" s="42" t="s">
        <v>202</v>
      </c>
      <c r="C14" s="43">
        <v>25</v>
      </c>
      <c r="D14" s="42">
        <v>22</v>
      </c>
      <c r="E14" s="43">
        <f t="shared" si="0"/>
        <v>550</v>
      </c>
      <c r="F14" s="42">
        <f t="shared" si="1"/>
        <v>0</v>
      </c>
      <c r="G14" s="45">
        <f t="shared" si="2"/>
        <v>0</v>
      </c>
      <c r="H14" s="46">
        <f t="shared" si="3"/>
        <v>550</v>
      </c>
    </row>
    <row r="15" spans="1:8" ht="15.75" x14ac:dyDescent="0.25">
      <c r="G15" s="47" t="s">
        <v>206</v>
      </c>
      <c r="H15" s="48">
        <f>MAX(H4:H14)</f>
        <v>2400</v>
      </c>
    </row>
    <row r="16" spans="1:8" ht="15.75" x14ac:dyDescent="0.25">
      <c r="G16" s="49" t="s">
        <v>207</v>
      </c>
      <c r="H16" s="40">
        <f>MIN(H4:H14)</f>
        <v>105</v>
      </c>
    </row>
    <row r="17" spans="7:8" ht="15.75" x14ac:dyDescent="0.25">
      <c r="G17" s="49" t="s">
        <v>208</v>
      </c>
      <c r="H17" s="29">
        <f>AVERAGE(H4:H14)</f>
        <v>808.05681818181813</v>
      </c>
    </row>
    <row r="18" spans="7:8" ht="16.5" thickBot="1" x14ac:dyDescent="0.3">
      <c r="G18" s="50" t="s">
        <v>209</v>
      </c>
      <c r="H18" s="44">
        <f>SUM(H4:H14)</f>
        <v>8888.625</v>
      </c>
    </row>
  </sheetData>
  <mergeCells count="3">
    <mergeCell ref="A1:B2"/>
    <mergeCell ref="C1:C2"/>
    <mergeCell ref="D1:H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A2E7-F047-42D2-AD6F-D303D1F75E1A}">
  <dimension ref="A1:G5"/>
  <sheetViews>
    <sheetView workbookViewId="0">
      <selection activeCell="L13" sqref="L13"/>
    </sheetView>
  </sheetViews>
  <sheetFormatPr defaultRowHeight="15" x14ac:dyDescent="0.25"/>
  <cols>
    <col min="2" max="2" width="8.85546875" bestFit="1" customWidth="1"/>
    <col min="3" max="3" width="12.42578125" bestFit="1" customWidth="1"/>
    <col min="5" max="5" width="12.28515625" bestFit="1" customWidth="1"/>
    <col min="6" max="6" width="14.42578125" bestFit="1" customWidth="1"/>
    <col min="7" max="7" width="16.8554687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1">
        <v>1200</v>
      </c>
      <c r="C2" s="51">
        <v>3.5000000000000003E-2</v>
      </c>
      <c r="D2">
        <v>12</v>
      </c>
      <c r="E2">
        <f>B2*C2</f>
        <v>42.000000000000007</v>
      </c>
      <c r="F2" s="1">
        <f>E2+B2</f>
        <v>1242</v>
      </c>
      <c r="G2" s="3">
        <f>F2/12</f>
        <v>103.5</v>
      </c>
    </row>
    <row r="3" spans="1:7" x14ac:dyDescent="0.25">
      <c r="A3" t="s">
        <v>7</v>
      </c>
      <c r="B3" s="1">
        <v>3000</v>
      </c>
      <c r="C3" s="2">
        <v>0.1</v>
      </c>
      <c r="D3">
        <v>12</v>
      </c>
      <c r="E3">
        <f t="shared" ref="E3:E5" si="0">B3*C3</f>
        <v>300</v>
      </c>
      <c r="F3" s="1">
        <f t="shared" ref="F3:F5" si="1">E3+B3</f>
        <v>3300</v>
      </c>
      <c r="G3" s="3">
        <f t="shared" ref="G3:G5" si="2">F3/12</f>
        <v>275</v>
      </c>
    </row>
    <row r="4" spans="1:7" x14ac:dyDescent="0.25">
      <c r="A4" t="s">
        <v>8</v>
      </c>
      <c r="B4" s="1">
        <v>500</v>
      </c>
      <c r="C4" s="51">
        <v>0.125</v>
      </c>
      <c r="D4">
        <v>12</v>
      </c>
      <c r="E4">
        <f t="shared" si="0"/>
        <v>62.5</v>
      </c>
      <c r="F4" s="1">
        <f t="shared" si="1"/>
        <v>562.5</v>
      </c>
      <c r="G4" s="3">
        <f t="shared" si="2"/>
        <v>46.875</v>
      </c>
    </row>
    <row r="5" spans="1:7" x14ac:dyDescent="0.25">
      <c r="A5" t="s">
        <v>9</v>
      </c>
      <c r="B5" s="1">
        <v>6500</v>
      </c>
      <c r="C5" s="2">
        <v>0.06</v>
      </c>
      <c r="D5">
        <v>12</v>
      </c>
      <c r="E5">
        <f t="shared" si="0"/>
        <v>390</v>
      </c>
      <c r="F5" s="1">
        <f t="shared" si="1"/>
        <v>6890</v>
      </c>
      <c r="G5" s="3">
        <f t="shared" si="2"/>
        <v>574.16666666666663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0C1B-75BF-4BA5-9170-95D94596A40F}">
  <dimension ref="A1:N240"/>
  <sheetViews>
    <sheetView topLeftCell="A194" workbookViewId="0">
      <selection activeCell="H207" sqref="H207"/>
    </sheetView>
  </sheetViews>
  <sheetFormatPr defaultColWidth="9.140625" defaultRowHeight="15.75" x14ac:dyDescent="0.25"/>
  <cols>
    <col min="1" max="1" width="20.85546875" style="4" bestFit="1" customWidth="1"/>
    <col min="2" max="2" width="19.42578125" style="4" bestFit="1" customWidth="1"/>
    <col min="3" max="3" width="13.140625" style="4" bestFit="1" customWidth="1"/>
    <col min="4" max="4" width="48.7109375" style="4" bestFit="1" customWidth="1"/>
    <col min="5" max="5" width="19.42578125" style="4" bestFit="1" customWidth="1"/>
    <col min="6" max="6" width="20.85546875" style="4" bestFit="1" customWidth="1"/>
    <col min="7" max="7" width="31.7109375" style="4" customWidth="1"/>
    <col min="8" max="8" width="21.85546875" style="4" bestFit="1" customWidth="1"/>
    <col min="9" max="9" width="45.28515625" style="4" bestFit="1" customWidth="1"/>
    <col min="10" max="10" width="10.42578125" style="4" bestFit="1" customWidth="1"/>
    <col min="11" max="11" width="11.140625" style="4" bestFit="1" customWidth="1"/>
    <col min="12" max="13" width="11.5703125" style="4" bestFit="1" customWidth="1"/>
    <col min="14" max="14" width="11.28515625" style="4" bestFit="1" customWidth="1"/>
    <col min="15" max="16384" width="9.140625" style="4"/>
  </cols>
  <sheetData>
    <row r="1" spans="1:9" x14ac:dyDescent="0.25">
      <c r="A1" s="63" t="s">
        <v>10</v>
      </c>
      <c r="B1" s="63"/>
      <c r="C1" s="63"/>
      <c r="D1" s="63"/>
      <c r="F1" s="63" t="s">
        <v>11</v>
      </c>
      <c r="G1" s="63"/>
      <c r="H1" s="63"/>
      <c r="I1" s="63"/>
    </row>
    <row r="2" spans="1:9" x14ac:dyDescent="0.25">
      <c r="A2" s="5" t="s">
        <v>12</v>
      </c>
      <c r="B2" s="5" t="s">
        <v>13</v>
      </c>
      <c r="C2" s="5" t="s">
        <v>14</v>
      </c>
      <c r="D2" s="5" t="s">
        <v>15</v>
      </c>
      <c r="F2" s="5" t="s">
        <v>12</v>
      </c>
      <c r="G2" s="5" t="s">
        <v>13</v>
      </c>
      <c r="H2" s="5" t="s">
        <v>14</v>
      </c>
      <c r="I2" s="5" t="s">
        <v>15</v>
      </c>
    </row>
    <row r="3" spans="1:9" x14ac:dyDescent="0.25">
      <c r="A3" s="5" t="s">
        <v>16</v>
      </c>
      <c r="B3" s="5" t="s">
        <v>17</v>
      </c>
      <c r="C3" s="5">
        <v>45</v>
      </c>
      <c r="D3" s="5" t="b">
        <f>IF(AND(B3="Fire",C3&gt;70),TRUE,FALSE)</f>
        <v>0</v>
      </c>
      <c r="F3" s="5" t="s">
        <v>16</v>
      </c>
      <c r="G3" s="5" t="s">
        <v>17</v>
      </c>
      <c r="H3" s="5">
        <v>45</v>
      </c>
      <c r="I3" s="5" t="b">
        <f>IF(AND(G3="Fire",H3&gt;70),TRUE,FALSE)</f>
        <v>0</v>
      </c>
    </row>
    <row r="4" spans="1:9" x14ac:dyDescent="0.25">
      <c r="A4" s="5" t="s">
        <v>18</v>
      </c>
      <c r="B4" s="5" t="s">
        <v>17</v>
      </c>
      <c r="C4" s="5">
        <v>60</v>
      </c>
      <c r="D4" s="5" t="b">
        <f t="shared" ref="D4:D11" si="0">IF(AND(B4="Fire",C4&gt;70),TRUE,FALSE)</f>
        <v>0</v>
      </c>
      <c r="F4" s="5" t="s">
        <v>18</v>
      </c>
      <c r="G4" s="5" t="s">
        <v>17</v>
      </c>
      <c r="H4" s="5">
        <v>60</v>
      </c>
      <c r="I4" s="5" t="b">
        <f t="shared" ref="I4:I11" si="1">IF(AND(G4="Fire",H4&gt;70),TRUE,FALSE)</f>
        <v>0</v>
      </c>
    </row>
    <row r="5" spans="1:9" x14ac:dyDescent="0.25">
      <c r="A5" s="5" t="s">
        <v>19</v>
      </c>
      <c r="B5" s="5" t="s">
        <v>17</v>
      </c>
      <c r="C5" s="5">
        <v>80</v>
      </c>
      <c r="D5" s="5" t="b">
        <f t="shared" si="0"/>
        <v>0</v>
      </c>
      <c r="F5" s="5" t="s">
        <v>19</v>
      </c>
      <c r="G5" s="5" t="s">
        <v>17</v>
      </c>
      <c r="H5" s="5">
        <v>80</v>
      </c>
      <c r="I5" s="5" t="b">
        <f t="shared" si="1"/>
        <v>0</v>
      </c>
    </row>
    <row r="6" spans="1:9" x14ac:dyDescent="0.25">
      <c r="A6" s="5" t="s">
        <v>20</v>
      </c>
      <c r="B6" s="5" t="s">
        <v>21</v>
      </c>
      <c r="C6" s="5">
        <v>65</v>
      </c>
      <c r="D6" s="5" t="b">
        <f t="shared" si="0"/>
        <v>0</v>
      </c>
      <c r="F6" s="5" t="s">
        <v>20</v>
      </c>
      <c r="G6" s="5" t="s">
        <v>21</v>
      </c>
      <c r="H6" s="5">
        <v>65</v>
      </c>
      <c r="I6" s="5" t="b">
        <f t="shared" si="1"/>
        <v>0</v>
      </c>
    </row>
    <row r="7" spans="1:9" x14ac:dyDescent="0.25">
      <c r="A7" s="5" t="s">
        <v>22</v>
      </c>
      <c r="B7" s="5" t="s">
        <v>21</v>
      </c>
      <c r="C7" s="5">
        <v>80</v>
      </c>
      <c r="D7" s="5" t="b">
        <f t="shared" si="0"/>
        <v>1</v>
      </c>
      <c r="F7" s="5" t="s">
        <v>22</v>
      </c>
      <c r="G7" s="5" t="s">
        <v>21</v>
      </c>
      <c r="H7" s="5">
        <v>80</v>
      </c>
      <c r="I7" s="5" t="b">
        <f t="shared" si="1"/>
        <v>1</v>
      </c>
    </row>
    <row r="8" spans="1:9" x14ac:dyDescent="0.25">
      <c r="A8" s="5" t="s">
        <v>23</v>
      </c>
      <c r="B8" s="5" t="s">
        <v>21</v>
      </c>
      <c r="C8" s="5">
        <v>100</v>
      </c>
      <c r="D8" s="5" t="b">
        <f t="shared" si="0"/>
        <v>1</v>
      </c>
      <c r="F8" s="5" t="s">
        <v>23</v>
      </c>
      <c r="G8" s="5" t="s">
        <v>21</v>
      </c>
      <c r="H8" s="5">
        <v>100</v>
      </c>
      <c r="I8" s="5" t="b">
        <f t="shared" si="1"/>
        <v>1</v>
      </c>
    </row>
    <row r="9" spans="1:9" x14ac:dyDescent="0.25">
      <c r="A9" s="5" t="s">
        <v>24</v>
      </c>
      <c r="B9" s="5" t="s">
        <v>25</v>
      </c>
      <c r="C9" s="5">
        <v>43</v>
      </c>
      <c r="D9" s="5" t="b">
        <f t="shared" si="0"/>
        <v>0</v>
      </c>
      <c r="F9" s="5" t="s">
        <v>24</v>
      </c>
      <c r="G9" s="5" t="s">
        <v>25</v>
      </c>
      <c r="H9" s="5">
        <v>43</v>
      </c>
      <c r="I9" s="5" t="b">
        <f t="shared" si="1"/>
        <v>0</v>
      </c>
    </row>
    <row r="10" spans="1:9" x14ac:dyDescent="0.25">
      <c r="A10" s="5" t="s">
        <v>26</v>
      </c>
      <c r="B10" s="5" t="s">
        <v>25</v>
      </c>
      <c r="C10" s="5">
        <v>58</v>
      </c>
      <c r="D10" s="5" t="b">
        <f t="shared" si="0"/>
        <v>0</v>
      </c>
      <c r="F10" s="5" t="s">
        <v>26</v>
      </c>
      <c r="G10" s="5" t="s">
        <v>25</v>
      </c>
      <c r="H10" s="5">
        <v>58</v>
      </c>
      <c r="I10" s="5" t="b">
        <f t="shared" si="1"/>
        <v>0</v>
      </c>
    </row>
    <row r="11" spans="1:9" x14ac:dyDescent="0.25">
      <c r="A11" s="5" t="s">
        <v>27</v>
      </c>
      <c r="B11" s="5" t="s">
        <v>25</v>
      </c>
      <c r="C11" s="5">
        <v>78</v>
      </c>
      <c r="D11" s="5" t="b">
        <f t="shared" si="0"/>
        <v>0</v>
      </c>
      <c r="F11" s="5" t="s">
        <v>27</v>
      </c>
      <c r="G11" s="5" t="s">
        <v>25</v>
      </c>
      <c r="H11" s="5">
        <v>78</v>
      </c>
      <c r="I11" s="5" t="b">
        <f t="shared" si="1"/>
        <v>0</v>
      </c>
    </row>
    <row r="12" spans="1:9" x14ac:dyDescent="0.25">
      <c r="A12" s="4" t="s">
        <v>28</v>
      </c>
    </row>
    <row r="13" spans="1:9" x14ac:dyDescent="0.25">
      <c r="A13" s="62" t="s">
        <v>29</v>
      </c>
      <c r="B13" s="62"/>
      <c r="C13" s="62"/>
      <c r="D13" s="62"/>
      <c r="E13" s="62"/>
    </row>
    <row r="14" spans="1:9" x14ac:dyDescent="0.25">
      <c r="A14" s="5" t="s">
        <v>12</v>
      </c>
      <c r="B14" s="5" t="s">
        <v>13</v>
      </c>
      <c r="C14" s="6" t="s">
        <v>14</v>
      </c>
      <c r="D14" s="7"/>
    </row>
    <row r="15" spans="1:9" x14ac:dyDescent="0.25">
      <c r="A15" s="5" t="s">
        <v>16</v>
      </c>
      <c r="B15" s="5" t="s">
        <v>17</v>
      </c>
      <c r="C15" s="6">
        <v>45</v>
      </c>
      <c r="D15" s="7"/>
    </row>
    <row r="16" spans="1:9" x14ac:dyDescent="0.25">
      <c r="A16" s="5" t="s">
        <v>18</v>
      </c>
      <c r="B16" s="5" t="s">
        <v>17</v>
      </c>
      <c r="C16" s="6">
        <v>60</v>
      </c>
      <c r="D16" s="8" t="s">
        <v>30</v>
      </c>
      <c r="E16" s="8" t="s">
        <v>31</v>
      </c>
    </row>
    <row r="17" spans="1:9" x14ac:dyDescent="0.25">
      <c r="A17" s="5" t="s">
        <v>19</v>
      </c>
      <c r="B17" s="5" t="s">
        <v>17</v>
      </c>
      <c r="C17" s="6">
        <v>80</v>
      </c>
      <c r="D17" s="9" t="s">
        <v>17</v>
      </c>
      <c r="E17" s="5">
        <f>AVERAGEIF($B$15:$B$23, D17,$C$15:$C$23)</f>
        <v>61.666666666666664</v>
      </c>
    </row>
    <row r="18" spans="1:9" x14ac:dyDescent="0.25">
      <c r="A18" s="5" t="s">
        <v>20</v>
      </c>
      <c r="B18" s="5" t="s">
        <v>21</v>
      </c>
      <c r="C18" s="6">
        <v>65</v>
      </c>
      <c r="D18" s="9" t="s">
        <v>21</v>
      </c>
      <c r="E18" s="5">
        <f t="shared" ref="E18" si="2">AVERAGEIF($B$15:$B$23, D18,$C$15:$C$23)</f>
        <v>81.666666666666671</v>
      </c>
    </row>
    <row r="19" spans="1:9" x14ac:dyDescent="0.25">
      <c r="A19" s="5" t="s">
        <v>22</v>
      </c>
      <c r="B19" s="5" t="s">
        <v>21</v>
      </c>
      <c r="C19" s="6">
        <v>80</v>
      </c>
      <c r="D19" s="9" t="s">
        <v>25</v>
      </c>
      <c r="E19" s="5">
        <f>AVERAGEIF($B$15:$B$23, D19,$C$15:$C$23)</f>
        <v>59.666666666666664</v>
      </c>
    </row>
    <row r="20" spans="1:9" x14ac:dyDescent="0.25">
      <c r="A20" s="5" t="s">
        <v>23</v>
      </c>
      <c r="B20" s="5" t="s">
        <v>21</v>
      </c>
      <c r="C20" s="6">
        <v>100</v>
      </c>
      <c r="D20" s="7"/>
    </row>
    <row r="21" spans="1:9" x14ac:dyDescent="0.25">
      <c r="A21" s="5" t="s">
        <v>24</v>
      </c>
      <c r="B21" s="5" t="s">
        <v>25</v>
      </c>
      <c r="C21" s="6">
        <v>43</v>
      </c>
      <c r="D21" s="7"/>
    </row>
    <row r="22" spans="1:9" x14ac:dyDescent="0.25">
      <c r="A22" s="5" t="s">
        <v>26</v>
      </c>
      <c r="B22" s="5" t="s">
        <v>25</v>
      </c>
      <c r="C22" s="6">
        <v>58</v>
      </c>
      <c r="D22" s="7"/>
    </row>
    <row r="23" spans="1:9" x14ac:dyDescent="0.25">
      <c r="A23" s="5" t="s">
        <v>27</v>
      </c>
      <c r="B23" s="5" t="s">
        <v>25</v>
      </c>
      <c r="C23" s="6">
        <v>78</v>
      </c>
      <c r="D23" s="7"/>
    </row>
    <row r="25" spans="1:9" x14ac:dyDescent="0.25">
      <c r="A25" s="62" t="s">
        <v>32</v>
      </c>
      <c r="B25" s="62"/>
      <c r="C25" s="62"/>
      <c r="D25" s="62"/>
      <c r="E25" s="62"/>
      <c r="F25" s="62"/>
      <c r="G25" s="62"/>
      <c r="H25" s="62"/>
      <c r="I25" s="62"/>
    </row>
    <row r="26" spans="1:9" x14ac:dyDescent="0.25">
      <c r="A26" s="5" t="s">
        <v>12</v>
      </c>
      <c r="B26" s="5" t="s">
        <v>13</v>
      </c>
      <c r="C26" s="5" t="s">
        <v>33</v>
      </c>
      <c r="D26" s="5" t="s">
        <v>34</v>
      </c>
    </row>
    <row r="27" spans="1:9" x14ac:dyDescent="0.25">
      <c r="A27" s="5" t="s">
        <v>35</v>
      </c>
      <c r="B27" s="5" t="s">
        <v>17</v>
      </c>
      <c r="C27" s="5">
        <v>49</v>
      </c>
      <c r="D27" s="5">
        <v>1</v>
      </c>
      <c r="F27" s="10" t="s">
        <v>30</v>
      </c>
      <c r="G27" s="11" t="s">
        <v>36</v>
      </c>
      <c r="H27" s="11" t="s">
        <v>37</v>
      </c>
      <c r="I27" s="12"/>
    </row>
    <row r="28" spans="1:9" x14ac:dyDescent="0.25">
      <c r="A28" s="5" t="s">
        <v>38</v>
      </c>
      <c r="B28" s="5" t="s">
        <v>17</v>
      </c>
      <c r="C28" s="5">
        <v>63</v>
      </c>
      <c r="D28" s="5">
        <v>1</v>
      </c>
      <c r="F28" s="13" t="s">
        <v>17</v>
      </c>
      <c r="G28" s="14">
        <v>1</v>
      </c>
      <c r="H28" s="4">
        <f>AVERAGEIFS($C$27:$C$38,$B$27:$B$38,F28,$D$27:$D$38,G28)</f>
        <v>65</v>
      </c>
      <c r="I28" s="15"/>
    </row>
    <row r="29" spans="1:9" x14ac:dyDescent="0.25">
      <c r="A29" s="5" t="s">
        <v>39</v>
      </c>
      <c r="B29" s="5" t="s">
        <v>17</v>
      </c>
      <c r="C29" s="5">
        <v>83</v>
      </c>
      <c r="D29" s="5">
        <v>1</v>
      </c>
      <c r="F29" s="13" t="s">
        <v>21</v>
      </c>
      <c r="G29" s="14">
        <v>1</v>
      </c>
      <c r="H29" s="4">
        <f t="shared" ref="H29:H31" si="3">AVERAGEIFS($C$27:$C$38,$B$27:$B$38,F29,$D$27:$D$38,G29)</f>
        <v>59.666666666666664</v>
      </c>
      <c r="I29" s="15"/>
    </row>
    <row r="30" spans="1:9" x14ac:dyDescent="0.25">
      <c r="A30" s="5" t="s">
        <v>40</v>
      </c>
      <c r="B30" s="5" t="s">
        <v>21</v>
      </c>
      <c r="C30" s="5">
        <v>43</v>
      </c>
      <c r="D30" s="5">
        <v>1</v>
      </c>
      <c r="F30" s="13" t="s">
        <v>17</v>
      </c>
      <c r="G30" s="14">
        <v>2</v>
      </c>
      <c r="H30" s="4">
        <f t="shared" si="3"/>
        <v>81.666666666666671</v>
      </c>
      <c r="I30" s="15"/>
    </row>
    <row r="31" spans="1:9" x14ac:dyDescent="0.25">
      <c r="A31" s="5" t="s">
        <v>41</v>
      </c>
      <c r="B31" s="5" t="s">
        <v>21</v>
      </c>
      <c r="C31" s="5">
        <v>58</v>
      </c>
      <c r="D31" s="5">
        <v>1</v>
      </c>
      <c r="F31" s="16" t="s">
        <v>21</v>
      </c>
      <c r="G31" s="17">
        <v>2</v>
      </c>
      <c r="H31" s="4">
        <f t="shared" si="3"/>
        <v>59.666666666666664</v>
      </c>
      <c r="I31" s="18"/>
    </row>
    <row r="32" spans="1:9" x14ac:dyDescent="0.25">
      <c r="A32" s="5" t="s">
        <v>42</v>
      </c>
      <c r="B32" s="5" t="s">
        <v>21</v>
      </c>
      <c r="C32" s="5">
        <v>78</v>
      </c>
      <c r="D32" s="5">
        <v>1</v>
      </c>
    </row>
    <row r="33" spans="1:9" x14ac:dyDescent="0.25">
      <c r="A33" s="5" t="s">
        <v>43</v>
      </c>
      <c r="B33" s="5" t="s">
        <v>17</v>
      </c>
      <c r="C33" s="5">
        <v>65</v>
      </c>
      <c r="D33" s="5">
        <v>2</v>
      </c>
    </row>
    <row r="34" spans="1:9" x14ac:dyDescent="0.25">
      <c r="A34" s="5" t="s">
        <v>44</v>
      </c>
      <c r="B34" s="5" t="s">
        <v>17</v>
      </c>
      <c r="C34" s="5">
        <v>80</v>
      </c>
      <c r="D34" s="5">
        <v>2</v>
      </c>
    </row>
    <row r="35" spans="1:9" x14ac:dyDescent="0.25">
      <c r="A35" s="5" t="s">
        <v>45</v>
      </c>
      <c r="B35" s="5" t="s">
        <v>17</v>
      </c>
      <c r="C35" s="5">
        <v>100</v>
      </c>
      <c r="D35" s="5">
        <v>2</v>
      </c>
    </row>
    <row r="36" spans="1:9" x14ac:dyDescent="0.25">
      <c r="A36" s="5" t="s">
        <v>46</v>
      </c>
      <c r="B36" s="5" t="s">
        <v>21</v>
      </c>
      <c r="C36" s="5">
        <v>43</v>
      </c>
      <c r="D36" s="5">
        <v>2</v>
      </c>
    </row>
    <row r="37" spans="1:9" x14ac:dyDescent="0.25">
      <c r="A37" s="5" t="s">
        <v>47</v>
      </c>
      <c r="B37" s="5" t="s">
        <v>21</v>
      </c>
      <c r="C37" s="5">
        <v>58</v>
      </c>
      <c r="D37" s="5">
        <v>2</v>
      </c>
    </row>
    <row r="38" spans="1:9" x14ac:dyDescent="0.25">
      <c r="A38" s="5" t="s">
        <v>48</v>
      </c>
      <c r="B38" s="5" t="s">
        <v>21</v>
      </c>
      <c r="C38" s="5">
        <v>78</v>
      </c>
      <c r="D38" s="5">
        <v>2</v>
      </c>
    </row>
    <row r="39" spans="1:9" x14ac:dyDescent="0.25">
      <c r="A39" s="4" t="s">
        <v>28</v>
      </c>
    </row>
    <row r="40" spans="1:9" x14ac:dyDescent="0.25">
      <c r="A40" s="62" t="s">
        <v>49</v>
      </c>
      <c r="B40" s="62"/>
      <c r="C40" s="62"/>
      <c r="D40" s="62"/>
      <c r="F40" s="62" t="s">
        <v>50</v>
      </c>
      <c r="G40" s="62"/>
      <c r="H40" s="62"/>
      <c r="I40" s="62"/>
    </row>
    <row r="41" spans="1:9" x14ac:dyDescent="0.25">
      <c r="A41" s="5" t="s">
        <v>12</v>
      </c>
      <c r="B41" s="5" t="s">
        <v>13</v>
      </c>
      <c r="C41" s="5" t="s">
        <v>51</v>
      </c>
      <c r="D41" s="5" t="s">
        <v>52</v>
      </c>
      <c r="F41" s="5" t="s">
        <v>12</v>
      </c>
      <c r="G41" s="5" t="s">
        <v>13</v>
      </c>
      <c r="H41" s="5" t="s">
        <v>51</v>
      </c>
      <c r="I41" s="5" t="s">
        <v>52</v>
      </c>
    </row>
    <row r="42" spans="1:9" x14ac:dyDescent="0.25">
      <c r="A42" s="5" t="s">
        <v>53</v>
      </c>
      <c r="B42" s="5" t="s">
        <v>54</v>
      </c>
      <c r="C42" s="5"/>
      <c r="D42" s="5">
        <v>305</v>
      </c>
      <c r="F42" s="5" t="s">
        <v>53</v>
      </c>
      <c r="G42" s="5" t="s">
        <v>54</v>
      </c>
      <c r="H42" s="5"/>
      <c r="I42" s="5">
        <v>305</v>
      </c>
    </row>
    <row r="43" spans="1:9" x14ac:dyDescent="0.25">
      <c r="A43" s="5" t="s">
        <v>55</v>
      </c>
      <c r="B43" s="5" t="s">
        <v>25</v>
      </c>
      <c r="C43" s="5" t="s">
        <v>54</v>
      </c>
      <c r="D43" s="5">
        <v>510</v>
      </c>
      <c r="F43" s="5" t="s">
        <v>55</v>
      </c>
      <c r="G43" s="5" t="s">
        <v>25</v>
      </c>
      <c r="H43" s="5" t="s">
        <v>54</v>
      </c>
      <c r="I43" s="5">
        <v>510</v>
      </c>
    </row>
    <row r="44" spans="1:9" x14ac:dyDescent="0.25">
      <c r="A44" s="5" t="s">
        <v>56</v>
      </c>
      <c r="B44" s="5" t="s">
        <v>17</v>
      </c>
      <c r="C44" s="5" t="s">
        <v>57</v>
      </c>
      <c r="D44" s="5">
        <v>490</v>
      </c>
      <c r="F44" s="5" t="s">
        <v>56</v>
      </c>
      <c r="G44" s="5" t="s">
        <v>17</v>
      </c>
      <c r="H44" s="5" t="s">
        <v>57</v>
      </c>
      <c r="I44" s="5">
        <v>490</v>
      </c>
    </row>
    <row r="45" spans="1:9" x14ac:dyDescent="0.25">
      <c r="A45" s="5" t="s">
        <v>58</v>
      </c>
      <c r="B45" s="5" t="s">
        <v>25</v>
      </c>
      <c r="C45" s="5" t="s">
        <v>57</v>
      </c>
      <c r="D45" s="5">
        <v>335</v>
      </c>
      <c r="F45" s="5" t="s">
        <v>58</v>
      </c>
      <c r="G45" s="5" t="s">
        <v>25</v>
      </c>
      <c r="H45" s="5" t="s">
        <v>57</v>
      </c>
      <c r="I45" s="5">
        <v>335</v>
      </c>
    </row>
    <row r="46" spans="1:9" x14ac:dyDescent="0.25">
      <c r="A46" s="5" t="s">
        <v>59</v>
      </c>
      <c r="B46" s="5" t="s">
        <v>60</v>
      </c>
      <c r="C46" s="5" t="s">
        <v>61</v>
      </c>
      <c r="D46" s="5">
        <v>465</v>
      </c>
      <c r="F46" s="5" t="s">
        <v>59</v>
      </c>
      <c r="G46" s="5" t="s">
        <v>60</v>
      </c>
      <c r="H46" s="5" t="s">
        <v>61</v>
      </c>
      <c r="I46" s="5">
        <v>465</v>
      </c>
    </row>
    <row r="47" spans="1:9" x14ac:dyDescent="0.25">
      <c r="A47" s="5" t="s">
        <v>62</v>
      </c>
      <c r="B47" s="5" t="s">
        <v>25</v>
      </c>
      <c r="C47" s="5" t="s">
        <v>63</v>
      </c>
      <c r="D47" s="5">
        <v>475</v>
      </c>
      <c r="F47" s="5" t="s">
        <v>62</v>
      </c>
      <c r="G47" s="5" t="s">
        <v>25</v>
      </c>
      <c r="H47" s="5" t="s">
        <v>63</v>
      </c>
      <c r="I47" s="5">
        <v>475</v>
      </c>
    </row>
    <row r="48" spans="1:9" x14ac:dyDescent="0.25">
      <c r="A48" s="5" t="s">
        <v>64</v>
      </c>
      <c r="B48" s="5" t="s">
        <v>25</v>
      </c>
      <c r="C48" s="5" t="s">
        <v>63</v>
      </c>
      <c r="D48" s="5">
        <v>525</v>
      </c>
      <c r="F48" s="5" t="s">
        <v>64</v>
      </c>
      <c r="G48" s="5" t="s">
        <v>25</v>
      </c>
      <c r="H48" s="5" t="s">
        <v>63</v>
      </c>
      <c r="I48" s="5">
        <v>525</v>
      </c>
    </row>
    <row r="49" spans="1:9" x14ac:dyDescent="0.25">
      <c r="A49" s="5" t="s">
        <v>65</v>
      </c>
      <c r="B49" s="5" t="s">
        <v>66</v>
      </c>
      <c r="C49" s="5" t="s">
        <v>67</v>
      </c>
      <c r="D49" s="5">
        <v>385</v>
      </c>
      <c r="F49" s="5" t="s">
        <v>65</v>
      </c>
      <c r="G49" s="5" t="s">
        <v>66</v>
      </c>
      <c r="H49" s="5" t="s">
        <v>67</v>
      </c>
      <c r="I49" s="5">
        <v>385</v>
      </c>
    </row>
    <row r="50" spans="1:9" x14ac:dyDescent="0.25">
      <c r="A50" s="5" t="s">
        <v>68</v>
      </c>
      <c r="B50" s="5" t="s">
        <v>69</v>
      </c>
      <c r="C50" s="5"/>
      <c r="D50" s="5">
        <v>420</v>
      </c>
      <c r="F50" s="5" t="s">
        <v>68</v>
      </c>
      <c r="G50" s="5" t="s">
        <v>69</v>
      </c>
      <c r="H50" s="5"/>
      <c r="I50" s="5">
        <v>420</v>
      </c>
    </row>
    <row r="51" spans="1:9" x14ac:dyDescent="0.25">
      <c r="A51" s="5" t="s">
        <v>70</v>
      </c>
      <c r="B51" s="5" t="s">
        <v>71</v>
      </c>
      <c r="C51" s="5" t="s">
        <v>72</v>
      </c>
      <c r="D51" s="5">
        <v>349</v>
      </c>
      <c r="F51" s="5" t="s">
        <v>70</v>
      </c>
      <c r="G51" s="5" t="s">
        <v>71</v>
      </c>
      <c r="H51" s="5" t="s">
        <v>72</v>
      </c>
      <c r="I51" s="5">
        <v>349</v>
      </c>
    </row>
    <row r="52" spans="1:9" x14ac:dyDescent="0.25">
      <c r="A52" s="5" t="s">
        <v>73</v>
      </c>
      <c r="B52" s="5" t="s">
        <v>71</v>
      </c>
      <c r="C52" s="5"/>
      <c r="D52" s="5">
        <v>253</v>
      </c>
      <c r="F52" s="5" t="s">
        <v>73</v>
      </c>
      <c r="G52" s="5" t="s">
        <v>71</v>
      </c>
      <c r="H52" s="5"/>
      <c r="I52" s="5">
        <v>253</v>
      </c>
    </row>
    <row r="53" spans="1:9" x14ac:dyDescent="0.25">
      <c r="A53" s="5" t="s">
        <v>74</v>
      </c>
      <c r="B53" s="5" t="s">
        <v>75</v>
      </c>
      <c r="C53" s="5" t="s">
        <v>57</v>
      </c>
      <c r="D53" s="5">
        <v>395</v>
      </c>
      <c r="F53" s="5" t="s">
        <v>74</v>
      </c>
      <c r="G53" s="5" t="s">
        <v>75</v>
      </c>
      <c r="H53" s="5" t="s">
        <v>57</v>
      </c>
      <c r="I53" s="5">
        <v>395</v>
      </c>
    </row>
    <row r="54" spans="1:9" x14ac:dyDescent="0.25">
      <c r="A54" s="5" t="s">
        <v>76</v>
      </c>
      <c r="B54" s="5" t="s">
        <v>71</v>
      </c>
      <c r="C54" s="5" t="s">
        <v>72</v>
      </c>
      <c r="D54" s="5">
        <v>310</v>
      </c>
      <c r="F54" s="5" t="s">
        <v>76</v>
      </c>
      <c r="G54" s="5" t="s">
        <v>71</v>
      </c>
      <c r="H54" s="5" t="s">
        <v>72</v>
      </c>
      <c r="I54" s="5">
        <v>310</v>
      </c>
    </row>
    <row r="55" spans="1:9" x14ac:dyDescent="0.25">
      <c r="A55" s="5" t="s">
        <v>77</v>
      </c>
      <c r="B55" s="5" t="s">
        <v>25</v>
      </c>
      <c r="C55" s="5"/>
      <c r="D55" s="5">
        <v>475</v>
      </c>
      <c r="F55" s="5" t="s">
        <v>77</v>
      </c>
      <c r="G55" s="5" t="s">
        <v>25</v>
      </c>
      <c r="H55" s="5"/>
      <c r="I55" s="5">
        <v>475</v>
      </c>
    </row>
    <row r="56" spans="1:9" x14ac:dyDescent="0.25">
      <c r="A56" s="5" t="s">
        <v>78</v>
      </c>
      <c r="B56" s="5" t="s">
        <v>57</v>
      </c>
      <c r="C56" s="5" t="s">
        <v>67</v>
      </c>
      <c r="D56" s="5">
        <v>505</v>
      </c>
      <c r="F56" s="5" t="s">
        <v>78</v>
      </c>
      <c r="G56" s="5" t="s">
        <v>57</v>
      </c>
      <c r="H56" s="5" t="s">
        <v>67</v>
      </c>
      <c r="I56" s="5">
        <v>505</v>
      </c>
    </row>
    <row r="57" spans="1:9" x14ac:dyDescent="0.25">
      <c r="A57" s="5" t="s">
        <v>79</v>
      </c>
      <c r="B57" s="5" t="s">
        <v>54</v>
      </c>
      <c r="C57" s="5"/>
      <c r="D57" s="5">
        <v>455</v>
      </c>
      <c r="F57" s="5" t="s">
        <v>79</v>
      </c>
      <c r="G57" s="5" t="s">
        <v>54</v>
      </c>
      <c r="H57" s="5"/>
      <c r="I57" s="5">
        <v>455</v>
      </c>
    </row>
    <row r="58" spans="1:9" x14ac:dyDescent="0.25">
      <c r="A58" s="5" t="s">
        <v>41</v>
      </c>
      <c r="B58" s="5" t="s">
        <v>21</v>
      </c>
      <c r="C58" s="5"/>
      <c r="D58" s="5">
        <v>405</v>
      </c>
      <c r="F58" s="5" t="s">
        <v>41</v>
      </c>
      <c r="G58" s="5" t="s">
        <v>21</v>
      </c>
      <c r="H58" s="5"/>
      <c r="I58" s="5">
        <v>405</v>
      </c>
    </row>
    <row r="59" spans="1:9" x14ac:dyDescent="0.25">
      <c r="A59" s="5" t="s">
        <v>80</v>
      </c>
      <c r="B59" s="5" t="s">
        <v>57</v>
      </c>
      <c r="C59" s="5"/>
      <c r="D59" s="5">
        <v>438</v>
      </c>
      <c r="F59" s="5" t="s">
        <v>80</v>
      </c>
      <c r="G59" s="5" t="s">
        <v>57</v>
      </c>
      <c r="H59" s="5"/>
      <c r="I59" s="5">
        <v>438</v>
      </c>
    </row>
    <row r="60" spans="1:9" x14ac:dyDescent="0.25">
      <c r="A60" s="5" t="s">
        <v>81</v>
      </c>
      <c r="B60" s="5" t="s">
        <v>82</v>
      </c>
      <c r="C60" s="5" t="s">
        <v>57</v>
      </c>
      <c r="D60" s="5">
        <v>310</v>
      </c>
      <c r="F60" s="5" t="s">
        <v>81</v>
      </c>
      <c r="G60" s="5" t="s">
        <v>82</v>
      </c>
      <c r="H60" s="5" t="s">
        <v>57</v>
      </c>
      <c r="I60" s="5">
        <v>310</v>
      </c>
    </row>
    <row r="61" spans="1:9" x14ac:dyDescent="0.25">
      <c r="A61" s="5" t="s">
        <v>83</v>
      </c>
      <c r="B61" s="5" t="s">
        <v>25</v>
      </c>
      <c r="C61" s="5"/>
      <c r="D61" s="5">
        <v>200</v>
      </c>
      <c r="F61" s="5" t="s">
        <v>83</v>
      </c>
      <c r="G61" s="5" t="s">
        <v>25</v>
      </c>
      <c r="H61" s="5"/>
      <c r="I61" s="5">
        <v>200</v>
      </c>
    </row>
    <row r="62" spans="1:9" x14ac:dyDescent="0.25">
      <c r="A62" s="4">
        <f>COUNT(A42:A61)</f>
        <v>0</v>
      </c>
      <c r="B62" s="4">
        <f t="shared" ref="B62:D62" si="4">COUNT(B42:B61)</f>
        <v>0</v>
      </c>
      <c r="C62" s="4">
        <f t="shared" si="4"/>
        <v>0</v>
      </c>
      <c r="D62" s="4">
        <f t="shared" si="4"/>
        <v>20</v>
      </c>
      <c r="F62" s="4">
        <f>COUNTA(F42:F61)</f>
        <v>20</v>
      </c>
      <c r="G62" s="4">
        <f t="shared" ref="G62:I62" si="5">COUNTA(G42:G61)</f>
        <v>20</v>
      </c>
      <c r="H62" s="4">
        <f t="shared" si="5"/>
        <v>12</v>
      </c>
      <c r="I62" s="4">
        <f t="shared" si="5"/>
        <v>20</v>
      </c>
    </row>
    <row r="64" spans="1:9" x14ac:dyDescent="0.25">
      <c r="A64" s="62" t="s">
        <v>84</v>
      </c>
      <c r="B64" s="62"/>
      <c r="C64" s="62"/>
      <c r="D64" s="62"/>
      <c r="F64" s="63" t="s">
        <v>85</v>
      </c>
      <c r="G64" s="63"/>
      <c r="H64" s="63"/>
      <c r="I64" s="63"/>
    </row>
    <row r="65" spans="1:13" x14ac:dyDescent="0.25">
      <c r="A65" s="5" t="s">
        <v>12</v>
      </c>
      <c r="B65" s="5" t="s">
        <v>13</v>
      </c>
      <c r="C65" s="5" t="s">
        <v>51</v>
      </c>
      <c r="D65" s="5" t="s">
        <v>52</v>
      </c>
      <c r="F65" s="5" t="s">
        <v>12</v>
      </c>
      <c r="G65" s="5" t="s">
        <v>13</v>
      </c>
      <c r="H65" s="5" t="s">
        <v>51</v>
      </c>
      <c r="I65" s="5" t="s">
        <v>52</v>
      </c>
    </row>
    <row r="66" spans="1:13" x14ac:dyDescent="0.25">
      <c r="A66" s="5" t="s">
        <v>53</v>
      </c>
      <c r="B66" s="5" t="s">
        <v>54</v>
      </c>
      <c r="C66" s="5"/>
      <c r="D66" s="5">
        <v>305</v>
      </c>
      <c r="F66" s="5" t="s">
        <v>53</v>
      </c>
      <c r="G66" s="5" t="s">
        <v>54</v>
      </c>
      <c r="H66" s="5"/>
      <c r="I66" s="5">
        <v>305</v>
      </c>
    </row>
    <row r="67" spans="1:13" x14ac:dyDescent="0.25">
      <c r="A67" s="5" t="s">
        <v>55</v>
      </c>
      <c r="B67" s="5" t="s">
        <v>25</v>
      </c>
      <c r="C67" s="5" t="s">
        <v>54</v>
      </c>
      <c r="D67" s="5">
        <v>510</v>
      </c>
      <c r="F67" s="5" t="s">
        <v>55</v>
      </c>
      <c r="G67" s="5" t="s">
        <v>25</v>
      </c>
      <c r="H67" s="5" t="s">
        <v>54</v>
      </c>
      <c r="I67" s="5">
        <v>510</v>
      </c>
    </row>
    <row r="68" spans="1:13" x14ac:dyDescent="0.25">
      <c r="A68" s="5" t="s">
        <v>56</v>
      </c>
      <c r="B68" s="5" t="s">
        <v>17</v>
      </c>
      <c r="C68" s="5" t="s">
        <v>57</v>
      </c>
      <c r="D68" s="5">
        <v>490</v>
      </c>
      <c r="F68" s="5" t="s">
        <v>56</v>
      </c>
      <c r="G68" s="5" t="s">
        <v>17</v>
      </c>
      <c r="H68" s="5" t="s">
        <v>57</v>
      </c>
      <c r="I68" s="5">
        <v>490</v>
      </c>
    </row>
    <row r="69" spans="1:13" x14ac:dyDescent="0.25">
      <c r="A69" s="5" t="s">
        <v>58</v>
      </c>
      <c r="B69" s="5" t="s">
        <v>25</v>
      </c>
      <c r="C69" s="5" t="s">
        <v>57</v>
      </c>
      <c r="D69" s="5">
        <v>335</v>
      </c>
      <c r="F69" s="5" t="s">
        <v>58</v>
      </c>
      <c r="G69" s="5" t="s">
        <v>25</v>
      </c>
      <c r="H69" s="5" t="s">
        <v>57</v>
      </c>
      <c r="I69" s="5">
        <v>335</v>
      </c>
      <c r="K69" s="19" t="s">
        <v>17</v>
      </c>
      <c r="L69" s="5">
        <f>COUNTIF($G$66:$H$85,K69)</f>
        <v>1</v>
      </c>
      <c r="M69" s="4">
        <f>COUNTIF(G66:H85, K69)</f>
        <v>1</v>
      </c>
    </row>
    <row r="70" spans="1:13" x14ac:dyDescent="0.25">
      <c r="A70" s="5" t="s">
        <v>59</v>
      </c>
      <c r="B70" s="5" t="s">
        <v>60</v>
      </c>
      <c r="C70" s="5" t="s">
        <v>61</v>
      </c>
      <c r="D70" s="5">
        <v>465</v>
      </c>
      <c r="F70" s="5" t="s">
        <v>59</v>
      </c>
      <c r="G70" s="5" t="s">
        <v>60</v>
      </c>
      <c r="H70" s="5" t="s">
        <v>61</v>
      </c>
      <c r="I70" s="5">
        <v>465</v>
      </c>
      <c r="K70" s="19" t="s">
        <v>25</v>
      </c>
      <c r="L70" s="5">
        <f t="shared" ref="L70:L79" si="6">COUNTIF($G$66:$H$85,K70)</f>
        <v>6</v>
      </c>
    </row>
    <row r="71" spans="1:13" x14ac:dyDescent="0.25">
      <c r="A71" s="5" t="s">
        <v>62</v>
      </c>
      <c r="B71" s="5" t="s">
        <v>25</v>
      </c>
      <c r="C71" s="5" t="s">
        <v>63</v>
      </c>
      <c r="D71" s="5">
        <v>475</v>
      </c>
      <c r="F71" s="5" t="s">
        <v>62</v>
      </c>
      <c r="G71" s="5" t="s">
        <v>25</v>
      </c>
      <c r="H71" s="5" t="s">
        <v>63</v>
      </c>
      <c r="I71" s="5">
        <v>475</v>
      </c>
      <c r="K71" s="19" t="s">
        <v>60</v>
      </c>
      <c r="L71" s="5">
        <f t="shared" si="6"/>
        <v>1</v>
      </c>
    </row>
    <row r="72" spans="1:13" x14ac:dyDescent="0.25">
      <c r="A72" s="5" t="s">
        <v>64</v>
      </c>
      <c r="B72" s="5" t="s">
        <v>25</v>
      </c>
      <c r="C72" s="5" t="s">
        <v>63</v>
      </c>
      <c r="D72" s="5">
        <v>525</v>
      </c>
      <c r="F72" s="5" t="s">
        <v>64</v>
      </c>
      <c r="G72" s="5" t="s">
        <v>25</v>
      </c>
      <c r="H72" s="5" t="s">
        <v>63</v>
      </c>
      <c r="I72" s="5">
        <v>525</v>
      </c>
      <c r="K72" s="19" t="s">
        <v>54</v>
      </c>
      <c r="L72" s="5">
        <f t="shared" si="6"/>
        <v>3</v>
      </c>
    </row>
    <row r="73" spans="1:13" x14ac:dyDescent="0.25">
      <c r="A73" s="5" t="s">
        <v>65</v>
      </c>
      <c r="B73" s="5" t="s">
        <v>66</v>
      </c>
      <c r="C73" s="5" t="s">
        <v>67</v>
      </c>
      <c r="D73" s="5">
        <v>385</v>
      </c>
      <c r="F73" s="5" t="s">
        <v>65</v>
      </c>
      <c r="G73" s="5" t="s">
        <v>66</v>
      </c>
      <c r="H73" s="5" t="s">
        <v>67</v>
      </c>
      <c r="I73" s="5">
        <v>385</v>
      </c>
      <c r="K73" s="19" t="s">
        <v>66</v>
      </c>
      <c r="L73" s="5">
        <f t="shared" si="6"/>
        <v>1</v>
      </c>
    </row>
    <row r="74" spans="1:13" x14ac:dyDescent="0.25">
      <c r="A74" s="5" t="s">
        <v>68</v>
      </c>
      <c r="B74" s="5" t="s">
        <v>69</v>
      </c>
      <c r="C74" s="5"/>
      <c r="D74" s="5">
        <v>420</v>
      </c>
      <c r="F74" s="5" t="s">
        <v>68</v>
      </c>
      <c r="G74" s="5" t="s">
        <v>69</v>
      </c>
      <c r="H74" s="5"/>
      <c r="I74" s="5">
        <v>420</v>
      </c>
      <c r="K74" s="19" t="s">
        <v>69</v>
      </c>
      <c r="L74" s="5">
        <f t="shared" si="6"/>
        <v>1</v>
      </c>
    </row>
    <row r="75" spans="1:13" x14ac:dyDescent="0.25">
      <c r="A75" s="5" t="s">
        <v>70</v>
      </c>
      <c r="B75" s="5" t="s">
        <v>71</v>
      </c>
      <c r="C75" s="5" t="s">
        <v>72</v>
      </c>
      <c r="D75" s="5">
        <v>349</v>
      </c>
      <c r="F75" s="5" t="s">
        <v>70</v>
      </c>
      <c r="G75" s="5" t="s">
        <v>71</v>
      </c>
      <c r="H75" s="5" t="s">
        <v>72</v>
      </c>
      <c r="I75" s="5">
        <v>349</v>
      </c>
      <c r="K75" s="19" t="s">
        <v>71</v>
      </c>
      <c r="L75" s="5">
        <f t="shared" si="6"/>
        <v>3</v>
      </c>
    </row>
    <row r="76" spans="1:13" x14ac:dyDescent="0.25">
      <c r="A76" s="5" t="s">
        <v>73</v>
      </c>
      <c r="B76" s="5" t="s">
        <v>71</v>
      </c>
      <c r="C76" s="5"/>
      <c r="D76" s="5">
        <v>253</v>
      </c>
      <c r="F76" s="5" t="s">
        <v>73</v>
      </c>
      <c r="G76" s="5" t="s">
        <v>71</v>
      </c>
      <c r="H76" s="5"/>
      <c r="I76" s="5">
        <v>253</v>
      </c>
      <c r="K76" s="19" t="s">
        <v>75</v>
      </c>
      <c r="L76" s="5">
        <f t="shared" si="6"/>
        <v>1</v>
      </c>
    </row>
    <row r="77" spans="1:13" x14ac:dyDescent="0.25">
      <c r="A77" s="5" t="s">
        <v>74</v>
      </c>
      <c r="B77" s="5" t="s">
        <v>75</v>
      </c>
      <c r="C77" s="5" t="s">
        <v>57</v>
      </c>
      <c r="D77" s="5">
        <v>395</v>
      </c>
      <c r="F77" s="5" t="s">
        <v>74</v>
      </c>
      <c r="G77" s="5" t="s">
        <v>75</v>
      </c>
      <c r="H77" s="5" t="s">
        <v>57</v>
      </c>
      <c r="I77" s="5">
        <v>395</v>
      </c>
      <c r="K77" s="19" t="s">
        <v>57</v>
      </c>
      <c r="L77" s="5">
        <f t="shared" si="6"/>
        <v>6</v>
      </c>
    </row>
    <row r="78" spans="1:13" x14ac:dyDescent="0.25">
      <c r="A78" s="5" t="s">
        <v>76</v>
      </c>
      <c r="B78" s="5" t="s">
        <v>71</v>
      </c>
      <c r="C78" s="5" t="s">
        <v>72</v>
      </c>
      <c r="D78" s="5">
        <v>310</v>
      </c>
      <c r="F78" s="5" t="s">
        <v>76</v>
      </c>
      <c r="G78" s="5" t="s">
        <v>71</v>
      </c>
      <c r="H78" s="5" t="s">
        <v>72</v>
      </c>
      <c r="I78" s="5">
        <v>310</v>
      </c>
      <c r="K78" s="19" t="s">
        <v>21</v>
      </c>
      <c r="L78" s="5">
        <f t="shared" si="6"/>
        <v>1</v>
      </c>
    </row>
    <row r="79" spans="1:13" x14ac:dyDescent="0.25">
      <c r="A79" s="5" t="s">
        <v>77</v>
      </c>
      <c r="B79" s="5" t="s">
        <v>25</v>
      </c>
      <c r="C79" s="5"/>
      <c r="D79" s="5">
        <v>475</v>
      </c>
      <c r="F79" s="5" t="s">
        <v>77</v>
      </c>
      <c r="G79" s="5" t="s">
        <v>25</v>
      </c>
      <c r="H79" s="5"/>
      <c r="I79" s="5">
        <v>475</v>
      </c>
      <c r="K79" s="19" t="s">
        <v>82</v>
      </c>
      <c r="L79" s="5">
        <f t="shared" si="6"/>
        <v>1</v>
      </c>
    </row>
    <row r="80" spans="1:13" x14ac:dyDescent="0.25">
      <c r="A80" s="5" t="s">
        <v>78</v>
      </c>
      <c r="B80" s="5" t="s">
        <v>57</v>
      </c>
      <c r="C80" s="5" t="s">
        <v>67</v>
      </c>
      <c r="D80" s="5">
        <v>505</v>
      </c>
      <c r="F80" s="5" t="s">
        <v>78</v>
      </c>
      <c r="G80" s="5" t="s">
        <v>57</v>
      </c>
      <c r="H80" s="5" t="s">
        <v>67</v>
      </c>
      <c r="I80" s="5">
        <v>505</v>
      </c>
    </row>
    <row r="81" spans="1:9" x14ac:dyDescent="0.25">
      <c r="A81" s="5" t="s">
        <v>79</v>
      </c>
      <c r="B81" s="5" t="s">
        <v>54</v>
      </c>
      <c r="C81" s="5"/>
      <c r="D81" s="5">
        <v>455</v>
      </c>
      <c r="F81" s="5" t="s">
        <v>79</v>
      </c>
      <c r="G81" s="5" t="s">
        <v>54</v>
      </c>
      <c r="H81" s="5"/>
      <c r="I81" s="5">
        <v>455</v>
      </c>
    </row>
    <row r="82" spans="1:9" x14ac:dyDescent="0.25">
      <c r="A82" s="5" t="s">
        <v>41</v>
      </c>
      <c r="B82" s="5" t="s">
        <v>21</v>
      </c>
      <c r="C82" s="5"/>
      <c r="D82" s="5">
        <v>405</v>
      </c>
      <c r="F82" s="5" t="s">
        <v>41</v>
      </c>
      <c r="G82" s="5" t="s">
        <v>21</v>
      </c>
      <c r="H82" s="5"/>
      <c r="I82" s="5">
        <v>405</v>
      </c>
    </row>
    <row r="83" spans="1:9" x14ac:dyDescent="0.25">
      <c r="A83" s="5" t="s">
        <v>80</v>
      </c>
      <c r="B83" s="5" t="s">
        <v>57</v>
      </c>
      <c r="C83" s="5"/>
      <c r="D83" s="5">
        <v>438</v>
      </c>
      <c r="F83" s="5" t="s">
        <v>80</v>
      </c>
      <c r="G83" s="5" t="s">
        <v>57</v>
      </c>
      <c r="H83" s="5"/>
      <c r="I83" s="5">
        <v>438</v>
      </c>
    </row>
    <row r="84" spans="1:9" x14ac:dyDescent="0.25">
      <c r="A84" s="5" t="s">
        <v>81</v>
      </c>
      <c r="B84" s="5" t="s">
        <v>82</v>
      </c>
      <c r="C84" s="5" t="s">
        <v>57</v>
      </c>
      <c r="D84" s="5">
        <v>310</v>
      </c>
      <c r="F84" s="5" t="s">
        <v>81</v>
      </c>
      <c r="G84" s="5" t="s">
        <v>82</v>
      </c>
      <c r="H84" s="5" t="s">
        <v>57</v>
      </c>
      <c r="I84" s="5">
        <v>310</v>
      </c>
    </row>
    <row r="85" spans="1:9" x14ac:dyDescent="0.25">
      <c r="A85" s="5" t="s">
        <v>83</v>
      </c>
      <c r="B85" s="5" t="s">
        <v>25</v>
      </c>
      <c r="C85" s="5"/>
      <c r="D85" s="5">
        <v>200</v>
      </c>
      <c r="F85" s="5" t="s">
        <v>83</v>
      </c>
      <c r="G85" s="5" t="s">
        <v>25</v>
      </c>
      <c r="H85" s="5"/>
      <c r="I85" s="5">
        <v>200</v>
      </c>
    </row>
    <row r="86" spans="1:9" x14ac:dyDescent="0.25">
      <c r="A86" s="4">
        <f>COUNTBLANK(A66:A85)</f>
        <v>0</v>
      </c>
      <c r="B86" s="4">
        <f t="shared" ref="B86:D86" si="7">COUNTBLANK(B66:B85)</f>
        <v>0</v>
      </c>
      <c r="C86" s="4">
        <f t="shared" si="7"/>
        <v>8</v>
      </c>
      <c r="D86" s="4">
        <f t="shared" si="7"/>
        <v>0</v>
      </c>
      <c r="F86" s="4" t="s">
        <v>28</v>
      </c>
    </row>
    <row r="88" spans="1:9" x14ac:dyDescent="0.25">
      <c r="A88" s="62" t="s">
        <v>86</v>
      </c>
      <c r="B88" s="62"/>
      <c r="C88" s="62"/>
      <c r="D88" s="62"/>
      <c r="E88" s="62"/>
      <c r="F88" s="62"/>
      <c r="G88" s="62"/>
      <c r="H88" s="62"/>
    </row>
    <row r="89" spans="1:9" x14ac:dyDescent="0.25">
      <c r="A89" s="5" t="s">
        <v>12</v>
      </c>
      <c r="B89" s="5" t="s">
        <v>13</v>
      </c>
      <c r="C89" s="5" t="s">
        <v>33</v>
      </c>
      <c r="D89" s="5" t="s">
        <v>34</v>
      </c>
    </row>
    <row r="90" spans="1:9" x14ac:dyDescent="0.25">
      <c r="A90" s="5" t="s">
        <v>35</v>
      </c>
      <c r="B90" s="5" t="s">
        <v>17</v>
      </c>
      <c r="C90" s="5">
        <v>49</v>
      </c>
      <c r="D90" s="5">
        <v>1</v>
      </c>
    </row>
    <row r="91" spans="1:9" x14ac:dyDescent="0.25">
      <c r="A91" s="5" t="s">
        <v>38</v>
      </c>
      <c r="B91" s="5" t="s">
        <v>17</v>
      </c>
      <c r="C91" s="5">
        <v>63</v>
      </c>
      <c r="D91" s="5">
        <v>1</v>
      </c>
      <c r="F91" s="10" t="s">
        <v>30</v>
      </c>
      <c r="G91" s="11" t="s">
        <v>36</v>
      </c>
      <c r="H91" s="12" t="s">
        <v>87</v>
      </c>
    </row>
    <row r="92" spans="1:9" x14ac:dyDescent="0.25">
      <c r="A92" s="5" t="s">
        <v>39</v>
      </c>
      <c r="B92" s="5" t="s">
        <v>17</v>
      </c>
      <c r="C92" s="5">
        <v>83</v>
      </c>
      <c r="D92" s="5">
        <v>1</v>
      </c>
      <c r="F92" s="13" t="s">
        <v>17</v>
      </c>
      <c r="G92" s="14">
        <v>1</v>
      </c>
      <c r="H92" s="15">
        <f>COUNTIFS($B$90:$B$101,F92,$D$90:$D$101,G92)</f>
        <v>3</v>
      </c>
    </row>
    <row r="93" spans="1:9" x14ac:dyDescent="0.25">
      <c r="A93" s="5" t="s">
        <v>40</v>
      </c>
      <c r="B93" s="5" t="s">
        <v>21</v>
      </c>
      <c r="C93" s="5">
        <v>43</v>
      </c>
      <c r="D93" s="5">
        <v>1</v>
      </c>
      <c r="F93" s="16" t="s">
        <v>17</v>
      </c>
      <c r="G93" s="17">
        <v>2</v>
      </c>
      <c r="H93" s="15">
        <f t="shared" ref="H93:H95" si="8">COUNTIFS($B$90:$B$101,F93,$D$90:$D$101,G93)</f>
        <v>3</v>
      </c>
    </row>
    <row r="94" spans="1:9" x14ac:dyDescent="0.25">
      <c r="A94" s="5" t="s">
        <v>41</v>
      </c>
      <c r="B94" s="5" t="s">
        <v>21</v>
      </c>
      <c r="C94" s="5">
        <v>58</v>
      </c>
      <c r="D94" s="5">
        <v>1</v>
      </c>
      <c r="F94" s="13" t="s">
        <v>21</v>
      </c>
      <c r="G94" s="14">
        <v>1</v>
      </c>
      <c r="H94" s="15">
        <f t="shared" si="8"/>
        <v>3</v>
      </c>
    </row>
    <row r="95" spans="1:9" x14ac:dyDescent="0.25">
      <c r="A95" s="5" t="s">
        <v>42</v>
      </c>
      <c r="B95" s="5" t="s">
        <v>21</v>
      </c>
      <c r="C95" s="5">
        <v>78</v>
      </c>
      <c r="D95" s="5">
        <v>1</v>
      </c>
      <c r="F95" s="16" t="s">
        <v>21</v>
      </c>
      <c r="G95" s="17">
        <v>2</v>
      </c>
      <c r="H95" s="15">
        <f t="shared" si="8"/>
        <v>3</v>
      </c>
    </row>
    <row r="96" spans="1:9" x14ac:dyDescent="0.25">
      <c r="A96" s="5" t="s">
        <v>43</v>
      </c>
      <c r="B96" s="5" t="s">
        <v>17</v>
      </c>
      <c r="C96" s="5">
        <v>65</v>
      </c>
      <c r="D96" s="5">
        <v>2</v>
      </c>
    </row>
    <row r="97" spans="1:9" x14ac:dyDescent="0.25">
      <c r="A97" s="5" t="s">
        <v>44</v>
      </c>
      <c r="B97" s="5" t="s">
        <v>17</v>
      </c>
      <c r="C97" s="5">
        <v>80</v>
      </c>
      <c r="D97" s="5">
        <v>2</v>
      </c>
    </row>
    <row r="98" spans="1:9" x14ac:dyDescent="0.25">
      <c r="A98" s="5" t="s">
        <v>45</v>
      </c>
      <c r="B98" s="5" t="s">
        <v>17</v>
      </c>
      <c r="C98" s="5">
        <v>100</v>
      </c>
      <c r="D98" s="5">
        <v>2</v>
      </c>
    </row>
    <row r="99" spans="1:9" x14ac:dyDescent="0.25">
      <c r="A99" s="5" t="s">
        <v>46</v>
      </c>
      <c r="B99" s="5" t="s">
        <v>21</v>
      </c>
      <c r="C99" s="5">
        <v>43</v>
      </c>
      <c r="D99" s="5">
        <v>2</v>
      </c>
    </row>
    <row r="100" spans="1:9" x14ac:dyDescent="0.25">
      <c r="A100" s="5" t="s">
        <v>47</v>
      </c>
      <c r="B100" s="5" t="s">
        <v>21</v>
      </c>
      <c r="C100" s="5">
        <v>58</v>
      </c>
      <c r="D100" s="5">
        <v>2</v>
      </c>
    </row>
    <row r="101" spans="1:9" x14ac:dyDescent="0.25">
      <c r="A101" s="5" t="s">
        <v>48</v>
      </c>
      <c r="B101" s="5" t="s">
        <v>21</v>
      </c>
      <c r="C101" s="5">
        <v>78</v>
      </c>
      <c r="D101" s="5">
        <v>2</v>
      </c>
    </row>
    <row r="103" spans="1:9" x14ac:dyDescent="0.25">
      <c r="A103" s="62" t="s">
        <v>88</v>
      </c>
      <c r="B103" s="62"/>
      <c r="C103" s="62"/>
      <c r="D103" s="62"/>
      <c r="F103" s="62" t="s">
        <v>89</v>
      </c>
      <c r="G103" s="62"/>
      <c r="H103" s="62"/>
      <c r="I103" s="62"/>
    </row>
    <row r="104" spans="1:9" x14ac:dyDescent="0.25">
      <c r="A104" s="4" t="s">
        <v>90</v>
      </c>
      <c r="B104" s="4" t="s">
        <v>13</v>
      </c>
      <c r="C104" s="4" t="s">
        <v>91</v>
      </c>
      <c r="D104" s="4" t="s">
        <v>92</v>
      </c>
      <c r="F104" s="4" t="s">
        <v>90</v>
      </c>
      <c r="G104" s="4" t="s">
        <v>13</v>
      </c>
      <c r="H104" s="4" t="s">
        <v>91</v>
      </c>
      <c r="I104" s="4" t="s">
        <v>93</v>
      </c>
    </row>
    <row r="105" spans="1:9" x14ac:dyDescent="0.25">
      <c r="A105" s="4" t="s">
        <v>94</v>
      </c>
      <c r="B105" s="4" t="s">
        <v>17</v>
      </c>
      <c r="C105" s="4">
        <v>318</v>
      </c>
      <c r="D105" s="4" t="str">
        <f>IF(B105 = "Grass", "Grass Type", "NOT Grass Type")</f>
        <v>Grass Type</v>
      </c>
      <c r="F105" s="4" t="s">
        <v>94</v>
      </c>
      <c r="G105" s="4" t="s">
        <v>17</v>
      </c>
      <c r="H105" s="4">
        <v>318</v>
      </c>
      <c r="I105" s="4" t="str">
        <f>IF(H105&gt;500, "High Stats", "Low Stats")</f>
        <v>Low Stats</v>
      </c>
    </row>
    <row r="106" spans="1:9" x14ac:dyDescent="0.25">
      <c r="A106" s="4" t="s">
        <v>95</v>
      </c>
      <c r="B106" s="4" t="s">
        <v>17</v>
      </c>
      <c r="C106" s="4">
        <v>405</v>
      </c>
      <c r="D106" s="4" t="str">
        <f t="shared" ref="D106:D113" si="9">IF(B106 = "Grass", "Grass Type", "NOT Grass Type")</f>
        <v>Grass Type</v>
      </c>
      <c r="F106" s="4" t="s">
        <v>95</v>
      </c>
      <c r="G106" s="4" t="s">
        <v>17</v>
      </c>
      <c r="H106" s="4">
        <v>405</v>
      </c>
      <c r="I106" s="4" t="str">
        <f t="shared" ref="I106:I113" si="10">IF(H106&gt;500, "High Stats", "Low Stats")</f>
        <v>Low Stats</v>
      </c>
    </row>
    <row r="107" spans="1:9" x14ac:dyDescent="0.25">
      <c r="A107" s="4" t="s">
        <v>96</v>
      </c>
      <c r="B107" s="4" t="s">
        <v>17</v>
      </c>
      <c r="C107" s="4">
        <v>525</v>
      </c>
      <c r="D107" s="4" t="str">
        <f t="shared" si="9"/>
        <v>Grass Type</v>
      </c>
      <c r="F107" s="4" t="s">
        <v>96</v>
      </c>
      <c r="G107" s="4" t="s">
        <v>17</v>
      </c>
      <c r="H107" s="4">
        <v>525</v>
      </c>
      <c r="I107" s="4" t="str">
        <f t="shared" si="10"/>
        <v>High Stats</v>
      </c>
    </row>
    <row r="108" spans="1:9" x14ac:dyDescent="0.25">
      <c r="A108" s="4" t="s">
        <v>97</v>
      </c>
      <c r="B108" s="4" t="s">
        <v>21</v>
      </c>
      <c r="C108" s="4">
        <v>309</v>
      </c>
      <c r="D108" s="4" t="str">
        <f t="shared" si="9"/>
        <v>NOT Grass Type</v>
      </c>
      <c r="F108" s="4" t="s">
        <v>97</v>
      </c>
      <c r="G108" s="4" t="s">
        <v>21</v>
      </c>
      <c r="H108" s="4">
        <v>309</v>
      </c>
      <c r="I108" s="4" t="str">
        <f t="shared" si="10"/>
        <v>Low Stats</v>
      </c>
    </row>
    <row r="109" spans="1:9" x14ac:dyDescent="0.25">
      <c r="A109" s="4" t="s">
        <v>98</v>
      </c>
      <c r="B109" s="4" t="s">
        <v>21</v>
      </c>
      <c r="C109" s="4">
        <v>405</v>
      </c>
      <c r="D109" s="4" t="str">
        <f t="shared" si="9"/>
        <v>NOT Grass Type</v>
      </c>
      <c r="F109" s="4" t="s">
        <v>98</v>
      </c>
      <c r="G109" s="4" t="s">
        <v>21</v>
      </c>
      <c r="H109" s="4">
        <v>405</v>
      </c>
      <c r="I109" s="4" t="str">
        <f t="shared" si="10"/>
        <v>Low Stats</v>
      </c>
    </row>
    <row r="110" spans="1:9" x14ac:dyDescent="0.25">
      <c r="A110" s="4" t="s">
        <v>99</v>
      </c>
      <c r="B110" s="4" t="s">
        <v>21</v>
      </c>
      <c r="C110" s="4">
        <v>534</v>
      </c>
      <c r="D110" s="4" t="str">
        <f t="shared" si="9"/>
        <v>NOT Grass Type</v>
      </c>
      <c r="F110" s="4" t="s">
        <v>99</v>
      </c>
      <c r="G110" s="4" t="s">
        <v>21</v>
      </c>
      <c r="H110" s="4">
        <v>534</v>
      </c>
      <c r="I110" s="4" t="str">
        <f t="shared" si="10"/>
        <v>High Stats</v>
      </c>
    </row>
    <row r="111" spans="1:9" x14ac:dyDescent="0.25">
      <c r="A111" s="4" t="s">
        <v>100</v>
      </c>
      <c r="B111" s="4" t="s">
        <v>25</v>
      </c>
      <c r="C111" s="4">
        <v>314</v>
      </c>
      <c r="D111" s="4" t="str">
        <f t="shared" si="9"/>
        <v>NOT Grass Type</v>
      </c>
      <c r="F111" s="4" t="s">
        <v>100</v>
      </c>
      <c r="G111" s="4" t="s">
        <v>25</v>
      </c>
      <c r="H111" s="4">
        <v>314</v>
      </c>
      <c r="I111" s="4" t="str">
        <f t="shared" si="10"/>
        <v>Low Stats</v>
      </c>
    </row>
    <row r="112" spans="1:9" x14ac:dyDescent="0.25">
      <c r="A112" s="4" t="s">
        <v>101</v>
      </c>
      <c r="B112" s="4" t="s">
        <v>25</v>
      </c>
      <c r="C112" s="4">
        <v>405</v>
      </c>
      <c r="D112" s="4" t="str">
        <f t="shared" si="9"/>
        <v>NOT Grass Type</v>
      </c>
      <c r="F112" s="4" t="s">
        <v>101</v>
      </c>
      <c r="G112" s="4" t="s">
        <v>25</v>
      </c>
      <c r="H112" s="4">
        <v>405</v>
      </c>
      <c r="I112" s="4" t="str">
        <f t="shared" si="10"/>
        <v>Low Stats</v>
      </c>
    </row>
    <row r="113" spans="1:13" x14ac:dyDescent="0.25">
      <c r="A113" s="4" t="s">
        <v>102</v>
      </c>
      <c r="B113" s="4" t="s">
        <v>25</v>
      </c>
      <c r="C113" s="4">
        <v>530</v>
      </c>
      <c r="D113" s="4" t="str">
        <f t="shared" si="9"/>
        <v>NOT Grass Type</v>
      </c>
      <c r="F113" s="4" t="s">
        <v>102</v>
      </c>
      <c r="G113" s="4" t="s">
        <v>25</v>
      </c>
      <c r="H113" s="4">
        <v>530</v>
      </c>
      <c r="I113" s="4" t="str">
        <f t="shared" si="10"/>
        <v>High Stats</v>
      </c>
    </row>
    <row r="114" spans="1:13" x14ac:dyDescent="0.25">
      <c r="A114" s="4" t="s">
        <v>103</v>
      </c>
      <c r="F114" s="4" t="s">
        <v>103</v>
      </c>
    </row>
    <row r="115" spans="1:13" x14ac:dyDescent="0.25">
      <c r="A115" s="62" t="s">
        <v>104</v>
      </c>
      <c r="B115" s="62"/>
      <c r="C115" s="62"/>
      <c r="D115" s="62"/>
      <c r="F115" s="62" t="s">
        <v>105</v>
      </c>
      <c r="G115" s="62"/>
      <c r="H115" s="62"/>
      <c r="I115" s="62"/>
      <c r="J115" s="62"/>
      <c r="K115" s="62"/>
      <c r="L115" s="62"/>
    </row>
    <row r="116" spans="1:13" x14ac:dyDescent="0.25">
      <c r="A116" s="4" t="s">
        <v>12</v>
      </c>
      <c r="B116" s="4" t="s">
        <v>13</v>
      </c>
      <c r="C116" s="4" t="s">
        <v>14</v>
      </c>
      <c r="D116" s="4" t="s">
        <v>106</v>
      </c>
      <c r="L116" s="4" t="s">
        <v>105</v>
      </c>
    </row>
    <row r="117" spans="1:13" x14ac:dyDescent="0.25">
      <c r="A117" s="4" t="s">
        <v>35</v>
      </c>
      <c r="B117" s="4" t="s">
        <v>17</v>
      </c>
      <c r="C117" s="4">
        <v>45</v>
      </c>
      <c r="D117" s="4" t="str" cm="1">
        <f t="array" ref="D117">_xlfn.IFS(C117 &lt;50, "slow",C117 &lt;=75, "Not slow", C117&gt;75, "Fast")</f>
        <v>slow</v>
      </c>
      <c r="F117" s="4">
        <v>1</v>
      </c>
      <c r="G117" s="4">
        <v>2</v>
      </c>
      <c r="H117" s="4">
        <v>3</v>
      </c>
      <c r="I117" s="4">
        <v>4</v>
      </c>
      <c r="J117" s="4">
        <v>5</v>
      </c>
      <c r="K117" s="4">
        <v>6</v>
      </c>
      <c r="L117" s="4">
        <f>MEDIAN(F117:K117)</f>
        <v>3.5</v>
      </c>
    </row>
    <row r="118" spans="1:13" x14ac:dyDescent="0.25">
      <c r="A118" s="4" t="s">
        <v>38</v>
      </c>
      <c r="B118" s="4" t="s">
        <v>17</v>
      </c>
      <c r="C118" s="4">
        <v>60</v>
      </c>
      <c r="D118" s="4" t="str" cm="1">
        <f t="array" ref="D118">_xlfn.IFS(C118 &lt;50, "slow",C118 &lt;=75, "Not slow", C118&gt;75, "Fast")</f>
        <v>Not slow</v>
      </c>
      <c r="M118" s="4" t="s">
        <v>105</v>
      </c>
    </row>
    <row r="119" spans="1:13" x14ac:dyDescent="0.25">
      <c r="A119" s="4" t="s">
        <v>39</v>
      </c>
      <c r="B119" s="4" t="s">
        <v>17</v>
      </c>
      <c r="C119" s="4">
        <v>80</v>
      </c>
      <c r="D119" s="4" t="str" cm="1">
        <f t="array" ref="D119">_xlfn.IFS(C119 &lt;50, "slow",C119 &lt;=75, "Not slow", C119&gt;75, "Fast")</f>
        <v>Fast</v>
      </c>
      <c r="F119" s="4">
        <v>2</v>
      </c>
      <c r="G119" s="4">
        <v>2</v>
      </c>
      <c r="H119" s="4">
        <v>3</v>
      </c>
      <c r="I119" s="4">
        <v>3</v>
      </c>
      <c r="J119" s="4">
        <v>4</v>
      </c>
      <c r="K119" s="4">
        <v>5</v>
      </c>
      <c r="L119" s="4">
        <v>5</v>
      </c>
    </row>
    <row r="120" spans="1:13" x14ac:dyDescent="0.25">
      <c r="A120" s="4" t="s">
        <v>40</v>
      </c>
      <c r="B120" s="4" t="s">
        <v>21</v>
      </c>
      <c r="C120" s="4">
        <v>65</v>
      </c>
      <c r="D120" s="4" t="str" cm="1">
        <f t="array" ref="D120">_xlfn.IFS(C120 &lt;50, "slow",C120 &lt;=75, "Not slow", C120&gt;75, "Fast")</f>
        <v>Not slow</v>
      </c>
    </row>
    <row r="121" spans="1:13" x14ac:dyDescent="0.25">
      <c r="A121" s="4" t="s">
        <v>41</v>
      </c>
      <c r="B121" s="4" t="s">
        <v>21</v>
      </c>
      <c r="C121" s="4">
        <v>80</v>
      </c>
      <c r="D121" s="4" t="str" cm="1">
        <f t="array" ref="D121">_xlfn.IFS(C121 &lt;50, "slow",C121 &lt;=75, "Not slow", C121&gt;75, "Fast")</f>
        <v>Fast</v>
      </c>
    </row>
    <row r="122" spans="1:13" x14ac:dyDescent="0.25">
      <c r="A122" s="4" t="s">
        <v>42</v>
      </c>
      <c r="B122" s="4" t="s">
        <v>21</v>
      </c>
      <c r="C122" s="4">
        <v>100</v>
      </c>
      <c r="D122" s="4" t="str" cm="1">
        <f t="array" ref="D122">_xlfn.IFS(C122 &lt;50, "slow",C122 &lt;=75, "Not slow", C122&gt;75, "Fast")</f>
        <v>Fast</v>
      </c>
    </row>
    <row r="123" spans="1:13" x14ac:dyDescent="0.25">
      <c r="A123" s="4" t="s">
        <v>107</v>
      </c>
      <c r="B123" s="4" t="s">
        <v>25</v>
      </c>
      <c r="C123" s="4">
        <v>43</v>
      </c>
      <c r="D123" s="4" t="str" cm="1">
        <f t="array" ref="D123">_xlfn.IFS(C123 &lt;50, "slow",C123 &lt;=75, "Not slow", C123&gt;75, "Fast")</f>
        <v>slow</v>
      </c>
    </row>
    <row r="124" spans="1:13" x14ac:dyDescent="0.25">
      <c r="A124" s="4" t="s">
        <v>108</v>
      </c>
      <c r="B124" s="4" t="s">
        <v>25</v>
      </c>
      <c r="C124" s="4">
        <v>58</v>
      </c>
      <c r="D124" s="4" t="str" cm="1">
        <f t="array" ref="D124">_xlfn.IFS(C124 &lt;50, "slow",C124 &lt;=75, "Not slow", C124&gt;75, "Fast")</f>
        <v>Not slow</v>
      </c>
    </row>
    <row r="125" spans="1:13" x14ac:dyDescent="0.25">
      <c r="A125" s="4" t="s">
        <v>109</v>
      </c>
      <c r="B125" s="4" t="s">
        <v>25</v>
      </c>
      <c r="C125" s="4">
        <v>78</v>
      </c>
      <c r="D125" s="4" t="str" cm="1">
        <f t="array" ref="D125">_xlfn.IFS(C125 &lt;50, "slow",C125 &lt;=75, "Not slow", C125&gt;75, "Fast")</f>
        <v>Fast</v>
      </c>
    </row>
    <row r="126" spans="1:13" x14ac:dyDescent="0.25">
      <c r="A126" s="4" t="s">
        <v>28</v>
      </c>
    </row>
    <row r="127" spans="1:13" x14ac:dyDescent="0.25">
      <c r="A127" s="62" t="s">
        <v>110</v>
      </c>
      <c r="B127" s="62"/>
      <c r="C127" s="62"/>
      <c r="D127" s="62"/>
      <c r="E127" s="62"/>
    </row>
    <row r="128" spans="1:13" x14ac:dyDescent="0.25">
      <c r="A128" s="4" t="s">
        <v>111</v>
      </c>
      <c r="B128" s="4" t="s">
        <v>112</v>
      </c>
      <c r="C128" s="4" t="s">
        <v>113</v>
      </c>
      <c r="D128" s="4" t="s">
        <v>114</v>
      </c>
      <c r="E128" s="4" t="s">
        <v>115</v>
      </c>
    </row>
    <row r="129" spans="1:9" x14ac:dyDescent="0.25">
      <c r="A129" s="4" t="s">
        <v>116</v>
      </c>
      <c r="B129" s="4">
        <v>10</v>
      </c>
      <c r="C129" s="4">
        <v>4</v>
      </c>
      <c r="D129" s="4">
        <v>1</v>
      </c>
      <c r="E129" s="4">
        <v>1</v>
      </c>
    </row>
    <row r="130" spans="1:9" x14ac:dyDescent="0.25">
      <c r="A130" s="4" t="s">
        <v>117</v>
      </c>
      <c r="B130" s="4">
        <v>12</v>
      </c>
      <c r="C130" s="4">
        <v>3</v>
      </c>
      <c r="D130" s="4">
        <v>0</v>
      </c>
      <c r="E130" s="4">
        <v>1</v>
      </c>
    </row>
    <row r="131" spans="1:9" x14ac:dyDescent="0.25">
      <c r="A131" s="4" t="s">
        <v>118</v>
      </c>
      <c r="B131" s="4">
        <v>15</v>
      </c>
      <c r="C131" s="4">
        <v>1</v>
      </c>
      <c r="D131" s="4">
        <v>3</v>
      </c>
      <c r="E131" s="4">
        <v>1</v>
      </c>
    </row>
    <row r="132" spans="1:9" x14ac:dyDescent="0.25">
      <c r="A132" s="4" t="s">
        <v>119</v>
      </c>
      <c r="B132" s="4">
        <v>4</v>
      </c>
      <c r="C132" s="4">
        <v>2</v>
      </c>
      <c r="D132" s="4">
        <v>6</v>
      </c>
      <c r="E132" s="4">
        <v>0</v>
      </c>
    </row>
    <row r="133" spans="1:9" x14ac:dyDescent="0.25">
      <c r="A133" s="4" t="s">
        <v>120</v>
      </c>
      <c r="B133" s="4">
        <v>10</v>
      </c>
      <c r="C133" s="4">
        <v>4</v>
      </c>
      <c r="D133" s="4">
        <v>1</v>
      </c>
      <c r="E133" s="4">
        <v>1</v>
      </c>
    </row>
    <row r="134" spans="1:9" x14ac:dyDescent="0.25">
      <c r="A134" s="4" t="s">
        <v>121</v>
      </c>
      <c r="B134" s="4">
        <v>9</v>
      </c>
      <c r="C134" s="4">
        <v>2</v>
      </c>
      <c r="D134" s="4">
        <v>1</v>
      </c>
      <c r="E134" s="4">
        <v>0</v>
      </c>
    </row>
    <row r="136" spans="1:9" x14ac:dyDescent="0.25">
      <c r="A136" s="4" t="s">
        <v>122</v>
      </c>
      <c r="B136" s="4" cm="1">
        <f t="array" ref="B136">_xlfn.MODE.MULT(B129:E134)</f>
        <v>1</v>
      </c>
      <c r="C136" s="4" t="s">
        <v>212</v>
      </c>
      <c r="D136" s="4" cm="1">
        <f t="array" ref="D136:D137">_xlfn.MODE.MULT(C129:C134)</f>
        <v>4</v>
      </c>
    </row>
    <row r="137" spans="1:9" x14ac:dyDescent="0.25">
      <c r="A137" s="4" t="s">
        <v>28</v>
      </c>
      <c r="D137" s="4">
        <v>2</v>
      </c>
    </row>
    <row r="138" spans="1:9" x14ac:dyDescent="0.25">
      <c r="A138" s="62" t="s">
        <v>123</v>
      </c>
      <c r="B138" s="62"/>
      <c r="C138" s="62"/>
      <c r="D138" s="62"/>
      <c r="F138" s="62" t="s">
        <v>124</v>
      </c>
      <c r="G138" s="62"/>
      <c r="H138" s="62"/>
      <c r="I138" s="62"/>
    </row>
    <row r="139" spans="1:9" x14ac:dyDescent="0.25">
      <c r="A139" s="4" t="s">
        <v>12</v>
      </c>
      <c r="B139" s="4" t="s">
        <v>13</v>
      </c>
      <c r="C139" s="4" t="s">
        <v>33</v>
      </c>
      <c r="D139" s="4" t="s">
        <v>125</v>
      </c>
      <c r="F139" s="4" t="s">
        <v>12</v>
      </c>
      <c r="G139" s="4" t="s">
        <v>13</v>
      </c>
      <c r="H139" s="4" t="s">
        <v>33</v>
      </c>
      <c r="I139" s="4" t="s">
        <v>125</v>
      </c>
    </row>
    <row r="140" spans="1:9" x14ac:dyDescent="0.25">
      <c r="A140" s="4" t="s">
        <v>35</v>
      </c>
      <c r="B140" s="4" t="s">
        <v>17</v>
      </c>
      <c r="C140" s="4">
        <v>49</v>
      </c>
      <c r="D140" s="4" t="b">
        <f>IF(OR(B140 = "Water", C140 &gt; 60), TRUE, FALSE)</f>
        <v>0</v>
      </c>
      <c r="F140" s="4" t="s">
        <v>35</v>
      </c>
      <c r="G140" s="4" t="s">
        <v>17</v>
      </c>
      <c r="H140" s="4">
        <v>49</v>
      </c>
      <c r="I140" s="4" t="b">
        <f>IF(OR(G140 = "Water", H140 &gt; 60), TRUE, FALSE)</f>
        <v>0</v>
      </c>
    </row>
    <row r="141" spans="1:9" x14ac:dyDescent="0.25">
      <c r="A141" s="4" t="s">
        <v>38</v>
      </c>
      <c r="B141" s="4" t="s">
        <v>17</v>
      </c>
      <c r="C141" s="4">
        <v>63</v>
      </c>
      <c r="D141" s="4" t="b">
        <f t="shared" ref="D141:D148" si="11">IF(OR(B141 = "Water", C141 &gt; 60), TRUE, FALSE)</f>
        <v>1</v>
      </c>
      <c r="F141" s="4" t="s">
        <v>38</v>
      </c>
      <c r="G141" s="4" t="s">
        <v>17</v>
      </c>
      <c r="H141" s="4">
        <v>63</v>
      </c>
      <c r="I141" s="4" t="b">
        <f t="shared" ref="I141:I148" si="12">IF(OR(G141 = "Water", H141 &gt; 60), TRUE, FALSE)</f>
        <v>1</v>
      </c>
    </row>
    <row r="142" spans="1:9" x14ac:dyDescent="0.25">
      <c r="A142" s="4" t="s">
        <v>39</v>
      </c>
      <c r="B142" s="4" t="s">
        <v>17</v>
      </c>
      <c r="C142" s="4">
        <v>83</v>
      </c>
      <c r="D142" s="4" t="b">
        <f t="shared" si="11"/>
        <v>1</v>
      </c>
      <c r="F142" s="4" t="s">
        <v>39</v>
      </c>
      <c r="G142" s="4" t="s">
        <v>17</v>
      </c>
      <c r="H142" s="4">
        <v>83</v>
      </c>
      <c r="I142" s="4" t="b">
        <f t="shared" si="12"/>
        <v>1</v>
      </c>
    </row>
    <row r="143" spans="1:9" x14ac:dyDescent="0.25">
      <c r="A143" s="4" t="s">
        <v>40</v>
      </c>
      <c r="B143" s="4" t="s">
        <v>21</v>
      </c>
      <c r="C143" s="4">
        <v>43</v>
      </c>
      <c r="D143" s="4" t="b">
        <f t="shared" si="11"/>
        <v>0</v>
      </c>
      <c r="F143" s="4" t="s">
        <v>40</v>
      </c>
      <c r="G143" s="4" t="s">
        <v>21</v>
      </c>
      <c r="H143" s="4">
        <v>43</v>
      </c>
      <c r="I143" s="4" t="b">
        <f t="shared" si="12"/>
        <v>0</v>
      </c>
    </row>
    <row r="144" spans="1:9" x14ac:dyDescent="0.25">
      <c r="A144" s="4" t="s">
        <v>41</v>
      </c>
      <c r="B144" s="4" t="s">
        <v>21</v>
      </c>
      <c r="C144" s="4">
        <v>58</v>
      </c>
      <c r="D144" s="4" t="b">
        <f t="shared" si="11"/>
        <v>0</v>
      </c>
      <c r="F144" s="4" t="s">
        <v>41</v>
      </c>
      <c r="G144" s="4" t="s">
        <v>21</v>
      </c>
      <c r="H144" s="4">
        <v>58</v>
      </c>
      <c r="I144" s="4" t="b">
        <f t="shared" si="12"/>
        <v>0</v>
      </c>
    </row>
    <row r="145" spans="1:14" x14ac:dyDescent="0.25">
      <c r="A145" s="4" t="s">
        <v>42</v>
      </c>
      <c r="B145" s="4" t="s">
        <v>21</v>
      </c>
      <c r="C145" s="4">
        <v>78</v>
      </c>
      <c r="D145" s="4" t="b">
        <f t="shared" si="11"/>
        <v>1</v>
      </c>
      <c r="F145" s="4" t="s">
        <v>42</v>
      </c>
      <c r="G145" s="4" t="s">
        <v>21</v>
      </c>
      <c r="H145" s="4">
        <v>78</v>
      </c>
      <c r="I145" s="4" t="b">
        <f t="shared" si="12"/>
        <v>1</v>
      </c>
    </row>
    <row r="146" spans="1:14" x14ac:dyDescent="0.25">
      <c r="A146" s="4" t="s">
        <v>107</v>
      </c>
      <c r="B146" s="4" t="s">
        <v>25</v>
      </c>
      <c r="C146" s="4">
        <v>65</v>
      </c>
      <c r="D146" s="4" t="b">
        <f t="shared" si="11"/>
        <v>1</v>
      </c>
      <c r="F146" s="4" t="s">
        <v>107</v>
      </c>
      <c r="G146" s="4" t="s">
        <v>25</v>
      </c>
      <c r="H146" s="4">
        <v>65</v>
      </c>
      <c r="I146" s="4" t="b">
        <f t="shared" si="12"/>
        <v>1</v>
      </c>
    </row>
    <row r="147" spans="1:14" x14ac:dyDescent="0.25">
      <c r="A147" s="4" t="s">
        <v>108</v>
      </c>
      <c r="B147" s="4" t="s">
        <v>25</v>
      </c>
      <c r="C147" s="4">
        <v>80</v>
      </c>
      <c r="D147" s="4" t="b">
        <f t="shared" si="11"/>
        <v>1</v>
      </c>
      <c r="F147" s="4" t="s">
        <v>108</v>
      </c>
      <c r="G147" s="4" t="s">
        <v>25</v>
      </c>
      <c r="H147" s="4">
        <v>80</v>
      </c>
      <c r="I147" s="4" t="b">
        <f t="shared" si="12"/>
        <v>1</v>
      </c>
    </row>
    <row r="148" spans="1:14" x14ac:dyDescent="0.25">
      <c r="A148" s="4" t="s">
        <v>109</v>
      </c>
      <c r="B148" s="4" t="s">
        <v>25</v>
      </c>
      <c r="C148" s="4">
        <v>100</v>
      </c>
      <c r="D148" s="4" t="b">
        <f t="shared" si="11"/>
        <v>1</v>
      </c>
      <c r="F148" s="4" t="s">
        <v>109</v>
      </c>
      <c r="G148" s="4" t="s">
        <v>25</v>
      </c>
      <c r="H148" s="4">
        <v>100</v>
      </c>
      <c r="I148" s="4" t="b">
        <f t="shared" si="12"/>
        <v>1</v>
      </c>
    </row>
    <row r="149" spans="1:14" x14ac:dyDescent="0.25">
      <c r="A149" s="4" t="s">
        <v>28</v>
      </c>
    </row>
    <row r="150" spans="1:14" x14ac:dyDescent="0.25">
      <c r="A150" s="62" t="s">
        <v>126</v>
      </c>
      <c r="B150" s="62"/>
      <c r="C150" s="62"/>
      <c r="D150" s="62"/>
      <c r="E150" s="62"/>
      <c r="F150" s="62"/>
      <c r="H150" s="62" t="s">
        <v>127</v>
      </c>
      <c r="I150" s="62"/>
      <c r="J150" s="62"/>
      <c r="K150" s="62"/>
      <c r="L150" s="62"/>
      <c r="M150" s="62"/>
      <c r="N150" s="62"/>
    </row>
    <row r="151" spans="1:14" x14ac:dyDescent="0.25">
      <c r="A151" s="4" t="s">
        <v>90</v>
      </c>
      <c r="B151" s="4" t="s">
        <v>13</v>
      </c>
      <c r="C151" s="4" t="s">
        <v>51</v>
      </c>
      <c r="D151" s="4" t="s">
        <v>91</v>
      </c>
      <c r="H151" s="4" t="s">
        <v>128</v>
      </c>
      <c r="I151" s="4" t="s">
        <v>129</v>
      </c>
      <c r="J151" s="4" t="s">
        <v>13</v>
      </c>
      <c r="K151" s="4" t="s">
        <v>51</v>
      </c>
      <c r="L151" s="4" t="s">
        <v>91</v>
      </c>
    </row>
    <row r="152" spans="1:14" x14ac:dyDescent="0.25">
      <c r="A152" s="4" t="s">
        <v>94</v>
      </c>
      <c r="B152" s="4" t="s">
        <v>17</v>
      </c>
      <c r="C152" s="4" t="s">
        <v>57</v>
      </c>
      <c r="D152" s="4">
        <v>318</v>
      </c>
      <c r="E152" s="4">
        <f>_xlfn.STDEV.P(D152:D173)</f>
        <v>108.67283526239177</v>
      </c>
      <c r="H152" s="4">
        <v>1</v>
      </c>
      <c r="I152" s="4" t="s">
        <v>130</v>
      </c>
      <c r="J152" s="4" t="s">
        <v>17</v>
      </c>
      <c r="K152" s="4" t="s">
        <v>57</v>
      </c>
      <c r="L152" s="4">
        <v>318</v>
      </c>
      <c r="M152" s="4">
        <f>_xlfn.STDEV.S(L152:L171)</f>
        <v>113.23194639416266</v>
      </c>
    </row>
    <row r="153" spans="1:14" x14ac:dyDescent="0.25">
      <c r="A153" s="4" t="s">
        <v>95</v>
      </c>
      <c r="B153" s="4" t="s">
        <v>17</v>
      </c>
      <c r="C153" s="4" t="s">
        <v>57</v>
      </c>
      <c r="D153" s="4">
        <v>405</v>
      </c>
      <c r="H153" s="4">
        <v>2</v>
      </c>
      <c r="I153" s="4" t="s">
        <v>131</v>
      </c>
      <c r="J153" s="4" t="s">
        <v>17</v>
      </c>
      <c r="K153" s="4" t="s">
        <v>57</v>
      </c>
      <c r="L153" s="4">
        <v>405</v>
      </c>
    </row>
    <row r="154" spans="1:14" x14ac:dyDescent="0.25">
      <c r="A154" s="4" t="s">
        <v>96</v>
      </c>
      <c r="B154" s="4" t="s">
        <v>17</v>
      </c>
      <c r="C154" s="4" t="s">
        <v>57</v>
      </c>
      <c r="D154" s="4">
        <v>525</v>
      </c>
      <c r="H154" s="4">
        <v>3</v>
      </c>
      <c r="I154" s="4" t="s">
        <v>132</v>
      </c>
      <c r="J154" s="4" t="s">
        <v>17</v>
      </c>
      <c r="K154" s="4" t="s">
        <v>57</v>
      </c>
      <c r="L154" s="4">
        <v>525</v>
      </c>
    </row>
    <row r="155" spans="1:14" x14ac:dyDescent="0.25">
      <c r="A155" s="4" t="s">
        <v>97</v>
      </c>
      <c r="B155" s="4" t="s">
        <v>21</v>
      </c>
      <c r="D155" s="4">
        <v>309</v>
      </c>
      <c r="H155" s="4">
        <v>4</v>
      </c>
      <c r="I155" s="4" t="s">
        <v>133</v>
      </c>
      <c r="J155" s="4" t="s">
        <v>21</v>
      </c>
      <c r="L155" s="4">
        <v>309</v>
      </c>
    </row>
    <row r="156" spans="1:14" x14ac:dyDescent="0.25">
      <c r="A156" s="4" t="s">
        <v>98</v>
      </c>
      <c r="B156" s="4" t="s">
        <v>21</v>
      </c>
      <c r="D156" s="4">
        <v>405</v>
      </c>
      <c r="H156" s="4">
        <v>5</v>
      </c>
      <c r="I156" s="4" t="s">
        <v>134</v>
      </c>
      <c r="J156" s="4" t="s">
        <v>21</v>
      </c>
      <c r="L156" s="4">
        <v>405</v>
      </c>
    </row>
    <row r="157" spans="1:14" x14ac:dyDescent="0.25">
      <c r="A157" s="4" t="s">
        <v>99</v>
      </c>
      <c r="B157" s="4" t="s">
        <v>21</v>
      </c>
      <c r="C157" s="4" t="s">
        <v>72</v>
      </c>
      <c r="D157" s="4">
        <v>534</v>
      </c>
      <c r="H157" s="4">
        <v>6</v>
      </c>
      <c r="I157" s="4" t="s">
        <v>135</v>
      </c>
      <c r="J157" s="4" t="s">
        <v>21</v>
      </c>
      <c r="K157" s="4" t="s">
        <v>72</v>
      </c>
      <c r="L157" s="4">
        <v>534</v>
      </c>
    </row>
    <row r="158" spans="1:14" x14ac:dyDescent="0.25">
      <c r="A158" s="4" t="s">
        <v>100</v>
      </c>
      <c r="B158" s="4" t="s">
        <v>25</v>
      </c>
      <c r="D158" s="4">
        <v>314</v>
      </c>
      <c r="H158" s="4">
        <v>7</v>
      </c>
      <c r="I158" s="4" t="s">
        <v>136</v>
      </c>
      <c r="J158" s="4" t="s">
        <v>25</v>
      </c>
      <c r="L158" s="4">
        <v>314</v>
      </c>
    </row>
    <row r="159" spans="1:14" x14ac:dyDescent="0.25">
      <c r="A159" s="4" t="s">
        <v>101</v>
      </c>
      <c r="B159" s="4" t="s">
        <v>25</v>
      </c>
      <c r="D159" s="4">
        <v>405</v>
      </c>
      <c r="H159" s="4">
        <v>8</v>
      </c>
      <c r="I159" s="4" t="s">
        <v>137</v>
      </c>
      <c r="J159" s="4" t="s">
        <v>25</v>
      </c>
      <c r="L159" s="4">
        <v>405</v>
      </c>
    </row>
    <row r="160" spans="1:14" x14ac:dyDescent="0.25">
      <c r="A160" s="4" t="s">
        <v>102</v>
      </c>
      <c r="B160" s="4" t="s">
        <v>25</v>
      </c>
      <c r="D160" s="4">
        <v>530</v>
      </c>
      <c r="H160" s="4">
        <v>9</v>
      </c>
      <c r="I160" s="4" t="s">
        <v>138</v>
      </c>
      <c r="J160" s="4" t="s">
        <v>25</v>
      </c>
      <c r="L160" s="4">
        <v>530</v>
      </c>
    </row>
    <row r="161" spans="1:12" x14ac:dyDescent="0.25">
      <c r="A161" s="4" t="s">
        <v>139</v>
      </c>
      <c r="B161" s="4" t="s">
        <v>75</v>
      </c>
      <c r="D161" s="4">
        <v>195</v>
      </c>
      <c r="H161" s="4">
        <v>10</v>
      </c>
      <c r="I161" s="4" t="s">
        <v>139</v>
      </c>
      <c r="J161" s="4" t="s">
        <v>75</v>
      </c>
      <c r="L161" s="4">
        <v>195</v>
      </c>
    </row>
    <row r="162" spans="1:12" x14ac:dyDescent="0.25">
      <c r="A162" s="4" t="s">
        <v>140</v>
      </c>
      <c r="B162" s="4" t="s">
        <v>75</v>
      </c>
      <c r="D162" s="4">
        <v>205</v>
      </c>
      <c r="H162" s="4">
        <v>11</v>
      </c>
      <c r="I162" s="4" t="s">
        <v>140</v>
      </c>
      <c r="J162" s="4" t="s">
        <v>75</v>
      </c>
      <c r="L162" s="4">
        <v>205</v>
      </c>
    </row>
    <row r="163" spans="1:12" x14ac:dyDescent="0.25">
      <c r="A163" s="4" t="s">
        <v>141</v>
      </c>
      <c r="B163" s="4" t="s">
        <v>75</v>
      </c>
      <c r="C163" s="4" t="s">
        <v>72</v>
      </c>
      <c r="D163" s="4">
        <v>395</v>
      </c>
      <c r="H163" s="4">
        <v>12</v>
      </c>
      <c r="I163" s="4" t="s">
        <v>141</v>
      </c>
      <c r="J163" s="4" t="s">
        <v>75</v>
      </c>
      <c r="K163" s="4" t="s">
        <v>72</v>
      </c>
      <c r="L163" s="4">
        <v>395</v>
      </c>
    </row>
    <row r="164" spans="1:12" x14ac:dyDescent="0.25">
      <c r="A164" s="4" t="s">
        <v>142</v>
      </c>
      <c r="B164" s="4" t="s">
        <v>75</v>
      </c>
      <c r="C164" s="4" t="s">
        <v>57</v>
      </c>
      <c r="D164" s="4">
        <v>195</v>
      </c>
      <c r="H164" s="4">
        <v>13</v>
      </c>
      <c r="I164" s="4" t="s">
        <v>142</v>
      </c>
      <c r="J164" s="4" t="s">
        <v>75</v>
      </c>
      <c r="K164" s="4" t="s">
        <v>57</v>
      </c>
      <c r="L164" s="4">
        <v>195</v>
      </c>
    </row>
    <row r="165" spans="1:12" x14ac:dyDescent="0.25">
      <c r="A165" s="4" t="s">
        <v>143</v>
      </c>
      <c r="B165" s="4" t="s">
        <v>75</v>
      </c>
      <c r="C165" s="4" t="s">
        <v>57</v>
      </c>
      <c r="D165" s="4">
        <v>205</v>
      </c>
      <c r="H165" s="4">
        <v>14</v>
      </c>
      <c r="I165" s="4" t="s">
        <v>143</v>
      </c>
      <c r="J165" s="4" t="s">
        <v>75</v>
      </c>
      <c r="K165" s="4" t="s">
        <v>57</v>
      </c>
      <c r="L165" s="4">
        <v>205</v>
      </c>
    </row>
    <row r="166" spans="1:12" x14ac:dyDescent="0.25">
      <c r="A166" s="4" t="s">
        <v>144</v>
      </c>
      <c r="B166" s="4" t="s">
        <v>75</v>
      </c>
      <c r="C166" s="4" t="s">
        <v>57</v>
      </c>
      <c r="D166" s="4">
        <v>395</v>
      </c>
      <c r="H166" s="4">
        <v>15</v>
      </c>
      <c r="I166" s="4" t="s">
        <v>144</v>
      </c>
      <c r="J166" s="4" t="s">
        <v>75</v>
      </c>
      <c r="K166" s="4" t="s">
        <v>57</v>
      </c>
      <c r="L166" s="4">
        <v>395</v>
      </c>
    </row>
    <row r="167" spans="1:12" x14ac:dyDescent="0.25">
      <c r="A167" s="4" t="s">
        <v>145</v>
      </c>
      <c r="B167" s="4" t="s">
        <v>71</v>
      </c>
      <c r="C167" s="4" t="s">
        <v>72</v>
      </c>
      <c r="D167" s="4">
        <v>251</v>
      </c>
      <c r="H167" s="4">
        <v>16</v>
      </c>
      <c r="I167" s="4" t="s">
        <v>145</v>
      </c>
      <c r="J167" s="4" t="s">
        <v>71</v>
      </c>
      <c r="K167" s="4" t="s">
        <v>72</v>
      </c>
      <c r="L167" s="4">
        <v>251</v>
      </c>
    </row>
    <row r="168" spans="1:12" x14ac:dyDescent="0.25">
      <c r="A168" s="4" t="s">
        <v>146</v>
      </c>
      <c r="B168" s="4" t="s">
        <v>71</v>
      </c>
      <c r="C168" s="4" t="s">
        <v>72</v>
      </c>
      <c r="D168" s="4">
        <v>349</v>
      </c>
      <c r="H168" s="4">
        <v>17</v>
      </c>
      <c r="I168" s="4" t="s">
        <v>147</v>
      </c>
      <c r="J168" s="4" t="s">
        <v>71</v>
      </c>
      <c r="K168" s="4" t="s">
        <v>72</v>
      </c>
      <c r="L168" s="4">
        <v>349</v>
      </c>
    </row>
    <row r="169" spans="1:12" x14ac:dyDescent="0.25">
      <c r="A169" s="4" t="s">
        <v>148</v>
      </c>
      <c r="B169" s="4" t="s">
        <v>71</v>
      </c>
      <c r="C169" s="4" t="s">
        <v>72</v>
      </c>
      <c r="D169" s="4">
        <v>479</v>
      </c>
      <c r="H169" s="4">
        <v>18</v>
      </c>
      <c r="I169" s="4" t="s">
        <v>149</v>
      </c>
      <c r="J169" s="4" t="s">
        <v>71</v>
      </c>
      <c r="K169" s="4" t="s">
        <v>72</v>
      </c>
      <c r="L169" s="4">
        <v>479</v>
      </c>
    </row>
    <row r="170" spans="1:12" x14ac:dyDescent="0.25">
      <c r="A170" s="4" t="s">
        <v>150</v>
      </c>
      <c r="B170" s="4" t="s">
        <v>71</v>
      </c>
      <c r="D170" s="4">
        <v>253</v>
      </c>
      <c r="H170" s="4">
        <v>19</v>
      </c>
      <c r="I170" s="4" t="s">
        <v>150</v>
      </c>
      <c r="J170" s="4" t="s">
        <v>71</v>
      </c>
      <c r="L170" s="4">
        <v>253</v>
      </c>
    </row>
    <row r="171" spans="1:12" x14ac:dyDescent="0.25">
      <c r="A171" s="4" t="s">
        <v>151</v>
      </c>
      <c r="B171" s="4" t="s">
        <v>71</v>
      </c>
      <c r="D171" s="4">
        <v>413</v>
      </c>
      <c r="H171" s="4">
        <v>20</v>
      </c>
      <c r="I171" s="4" t="s">
        <v>151</v>
      </c>
      <c r="J171" s="4" t="s">
        <v>71</v>
      </c>
      <c r="L171" s="4">
        <v>413</v>
      </c>
    </row>
    <row r="172" spans="1:12" x14ac:dyDescent="0.25">
      <c r="A172" s="4" t="s">
        <v>152</v>
      </c>
      <c r="B172" s="4" t="s">
        <v>71</v>
      </c>
      <c r="C172" s="4" t="s">
        <v>72</v>
      </c>
      <c r="D172" s="4">
        <v>262</v>
      </c>
      <c r="H172" s="4" t="s">
        <v>28</v>
      </c>
    </row>
    <row r="173" spans="1:12" x14ac:dyDescent="0.25">
      <c r="A173" s="4" t="s">
        <v>153</v>
      </c>
      <c r="B173" s="4" t="s">
        <v>71</v>
      </c>
      <c r="C173" s="4" t="s">
        <v>72</v>
      </c>
      <c r="D173" s="4">
        <v>442</v>
      </c>
    </row>
    <row r="175" spans="1:12" x14ac:dyDescent="0.25">
      <c r="B175" s="62" t="s">
        <v>154</v>
      </c>
      <c r="C175" s="62"/>
      <c r="D175" s="62"/>
      <c r="E175" s="62"/>
      <c r="F175" s="62"/>
      <c r="G175" s="62"/>
    </row>
    <row r="176" spans="1:12" x14ac:dyDescent="0.25">
      <c r="B176" s="4" t="s">
        <v>12</v>
      </c>
      <c r="C176" s="4" t="s">
        <v>13</v>
      </c>
      <c r="D176" s="4" t="s">
        <v>91</v>
      </c>
    </row>
    <row r="177" spans="2:9" x14ac:dyDescent="0.25">
      <c r="B177" s="4" t="s">
        <v>35</v>
      </c>
      <c r="C177" s="4" t="s">
        <v>17</v>
      </c>
      <c r="D177" s="4">
        <v>318</v>
      </c>
      <c r="F177" s="10" t="s">
        <v>30</v>
      </c>
      <c r="G177" s="12" t="s">
        <v>155</v>
      </c>
    </row>
    <row r="178" spans="2:9" x14ac:dyDescent="0.25">
      <c r="B178" s="4" t="s">
        <v>38</v>
      </c>
      <c r="C178" s="4" t="s">
        <v>17</v>
      </c>
      <c r="D178" s="4">
        <v>405</v>
      </c>
      <c r="F178" s="13" t="s">
        <v>17</v>
      </c>
      <c r="G178" s="15">
        <f>SUMIF($C$177:$C$185,F178,$D$177:$D$185)</f>
        <v>1248</v>
      </c>
    </row>
    <row r="179" spans="2:9" x14ac:dyDescent="0.25">
      <c r="B179" s="4" t="s">
        <v>39</v>
      </c>
      <c r="C179" s="4" t="s">
        <v>17</v>
      </c>
      <c r="D179" s="4">
        <v>525</v>
      </c>
      <c r="F179" s="13" t="s">
        <v>21</v>
      </c>
      <c r="G179" s="15">
        <f>SUMIF($C$177:$C$185,F179,$D$177:$D$185)</f>
        <v>1248</v>
      </c>
    </row>
    <row r="180" spans="2:9" x14ac:dyDescent="0.25">
      <c r="B180" s="4" t="s">
        <v>40</v>
      </c>
      <c r="C180" s="4" t="s">
        <v>21</v>
      </c>
      <c r="D180" s="4">
        <v>309</v>
      </c>
      <c r="F180" s="16" t="s">
        <v>25</v>
      </c>
      <c r="G180" s="15">
        <f t="shared" ref="G180" si="13">SUMIF($C$177:$C$185,F180,$D$177:$D$185)</f>
        <v>1249</v>
      </c>
    </row>
    <row r="181" spans="2:9" x14ac:dyDescent="0.25">
      <c r="B181" s="4" t="s">
        <v>41</v>
      </c>
      <c r="C181" s="4" t="s">
        <v>21</v>
      </c>
      <c r="D181" s="4">
        <v>405</v>
      </c>
    </row>
    <row r="182" spans="2:9" x14ac:dyDescent="0.25">
      <c r="B182" s="4" t="s">
        <v>42</v>
      </c>
      <c r="C182" s="4" t="s">
        <v>21</v>
      </c>
      <c r="D182" s="4">
        <v>534</v>
      </c>
    </row>
    <row r="183" spans="2:9" x14ac:dyDescent="0.25">
      <c r="B183" s="4" t="s">
        <v>107</v>
      </c>
      <c r="C183" s="4" t="s">
        <v>25</v>
      </c>
      <c r="D183" s="4">
        <v>314</v>
      </c>
    </row>
    <row r="184" spans="2:9" x14ac:dyDescent="0.25">
      <c r="B184" s="4" t="s">
        <v>108</v>
      </c>
      <c r="C184" s="4" t="s">
        <v>25</v>
      </c>
      <c r="D184" s="4">
        <v>405</v>
      </c>
    </row>
    <row r="185" spans="2:9" x14ac:dyDescent="0.25">
      <c r="B185" s="4" t="s">
        <v>109</v>
      </c>
      <c r="C185" s="4" t="s">
        <v>25</v>
      </c>
      <c r="D185" s="4">
        <v>530</v>
      </c>
    </row>
    <row r="186" spans="2:9" x14ac:dyDescent="0.25">
      <c r="B186" s="4" t="s">
        <v>28</v>
      </c>
    </row>
    <row r="187" spans="2:9" x14ac:dyDescent="0.25">
      <c r="B187" s="62" t="s">
        <v>156</v>
      </c>
      <c r="C187" s="62"/>
      <c r="D187" s="62"/>
      <c r="E187" s="62"/>
      <c r="F187" s="62"/>
      <c r="G187" s="62"/>
      <c r="H187" s="62"/>
      <c r="I187" s="62"/>
    </row>
    <row r="188" spans="2:9" x14ac:dyDescent="0.25">
      <c r="B188" s="4" t="s">
        <v>129</v>
      </c>
      <c r="C188" s="4" t="s">
        <v>13</v>
      </c>
      <c r="D188" s="4" t="s">
        <v>91</v>
      </c>
      <c r="E188" s="4" t="s">
        <v>34</v>
      </c>
      <c r="G188" s="10" t="s">
        <v>30</v>
      </c>
      <c r="H188" s="11" t="s">
        <v>36</v>
      </c>
      <c r="I188" s="12" t="s">
        <v>155</v>
      </c>
    </row>
    <row r="189" spans="2:9" x14ac:dyDescent="0.25">
      <c r="B189" s="4" t="s">
        <v>130</v>
      </c>
      <c r="C189" s="4" t="s">
        <v>17</v>
      </c>
      <c r="D189" s="4">
        <v>318</v>
      </c>
      <c r="E189" s="4">
        <v>1</v>
      </c>
      <c r="G189" s="13" t="s">
        <v>25</v>
      </c>
      <c r="H189" s="14">
        <v>1</v>
      </c>
      <c r="I189" s="15">
        <f>SUMIFS($D$189:$D$201,$C$189:$C$201,G189,$E$189:$E$201,H189)</f>
        <v>314</v>
      </c>
    </row>
    <row r="190" spans="2:9" x14ac:dyDescent="0.25">
      <c r="B190" s="4" t="s">
        <v>131</v>
      </c>
      <c r="C190" s="4" t="s">
        <v>17</v>
      </c>
      <c r="D190" s="4">
        <v>405</v>
      </c>
      <c r="E190" s="4">
        <v>2</v>
      </c>
      <c r="G190" s="13" t="s">
        <v>25</v>
      </c>
      <c r="H190" s="14">
        <v>2</v>
      </c>
      <c r="I190" s="15">
        <f t="shared" ref="I190:I200" si="14">SUMIFS($D$189:$D$201,$C$189:$C$201,G190,$E$189:$E$201,H190)</f>
        <v>405</v>
      </c>
    </row>
    <row r="191" spans="2:9" x14ac:dyDescent="0.25">
      <c r="B191" s="4" t="s">
        <v>132</v>
      </c>
      <c r="C191" s="4" t="s">
        <v>17</v>
      </c>
      <c r="D191" s="4">
        <v>525</v>
      </c>
      <c r="E191" s="4">
        <v>3</v>
      </c>
      <c r="G191" s="13" t="s">
        <v>25</v>
      </c>
      <c r="H191" s="14">
        <v>3</v>
      </c>
      <c r="I191" s="15">
        <f t="shared" si="14"/>
        <v>530</v>
      </c>
    </row>
    <row r="192" spans="2:9" x14ac:dyDescent="0.25">
      <c r="B192" s="4" t="s">
        <v>133</v>
      </c>
      <c r="C192" s="4" t="s">
        <v>21</v>
      </c>
      <c r="D192" s="4">
        <v>309</v>
      </c>
      <c r="E192" s="4">
        <v>1</v>
      </c>
      <c r="G192" s="13" t="s">
        <v>17</v>
      </c>
      <c r="H192" s="14">
        <v>1</v>
      </c>
      <c r="I192" s="15">
        <f t="shared" si="14"/>
        <v>318</v>
      </c>
    </row>
    <row r="193" spans="1:9" x14ac:dyDescent="0.25">
      <c r="B193" s="4" t="s">
        <v>134</v>
      </c>
      <c r="C193" s="4" t="s">
        <v>21</v>
      </c>
      <c r="D193" s="4">
        <v>405</v>
      </c>
      <c r="E193" s="4">
        <v>1</v>
      </c>
      <c r="G193" s="13" t="s">
        <v>17</v>
      </c>
      <c r="H193" s="14">
        <v>2</v>
      </c>
      <c r="I193" s="15">
        <f t="shared" si="14"/>
        <v>405</v>
      </c>
    </row>
    <row r="194" spans="1:9" x14ac:dyDescent="0.25">
      <c r="B194" s="4" t="s">
        <v>135</v>
      </c>
      <c r="C194" s="4" t="s">
        <v>21</v>
      </c>
      <c r="D194" s="4">
        <v>534</v>
      </c>
      <c r="E194" s="4">
        <v>2</v>
      </c>
      <c r="G194" s="13" t="s">
        <v>17</v>
      </c>
      <c r="H194" s="14">
        <v>3</v>
      </c>
      <c r="I194" s="15">
        <f t="shared" si="14"/>
        <v>525</v>
      </c>
    </row>
    <row r="195" spans="1:9" x14ac:dyDescent="0.25">
      <c r="B195" s="4" t="s">
        <v>136</v>
      </c>
      <c r="C195" s="4" t="s">
        <v>25</v>
      </c>
      <c r="D195" s="4">
        <v>314</v>
      </c>
      <c r="E195" s="4">
        <v>1</v>
      </c>
      <c r="G195" s="13" t="s">
        <v>21</v>
      </c>
      <c r="H195" s="14">
        <v>1</v>
      </c>
      <c r="I195" s="15">
        <f t="shared" si="14"/>
        <v>714</v>
      </c>
    </row>
    <row r="196" spans="1:9" x14ac:dyDescent="0.25">
      <c r="B196" s="4" t="s">
        <v>137</v>
      </c>
      <c r="C196" s="4" t="s">
        <v>25</v>
      </c>
      <c r="D196" s="4">
        <v>405</v>
      </c>
      <c r="E196" s="4">
        <v>2</v>
      </c>
      <c r="G196" s="13" t="s">
        <v>21</v>
      </c>
      <c r="H196" s="14">
        <v>2</v>
      </c>
      <c r="I196" s="15">
        <f t="shared" si="14"/>
        <v>534</v>
      </c>
    </row>
    <row r="197" spans="1:9" x14ac:dyDescent="0.25">
      <c r="B197" s="4" t="s">
        <v>138</v>
      </c>
      <c r="C197" s="4" t="s">
        <v>25</v>
      </c>
      <c r="D197" s="4">
        <v>530</v>
      </c>
      <c r="E197" s="4">
        <v>3</v>
      </c>
      <c r="G197" s="13" t="s">
        <v>21</v>
      </c>
      <c r="H197" s="14">
        <v>3</v>
      </c>
      <c r="I197" s="15">
        <f t="shared" si="14"/>
        <v>0</v>
      </c>
    </row>
    <row r="198" spans="1:9" x14ac:dyDescent="0.25">
      <c r="B198" s="4" t="s">
        <v>139</v>
      </c>
      <c r="C198" s="4" t="s">
        <v>75</v>
      </c>
      <c r="D198" s="4">
        <v>195</v>
      </c>
      <c r="E198" s="4">
        <v>1</v>
      </c>
      <c r="G198" s="13" t="s">
        <v>75</v>
      </c>
      <c r="H198" s="14">
        <v>1</v>
      </c>
      <c r="I198" s="15">
        <f t="shared" si="14"/>
        <v>195</v>
      </c>
    </row>
    <row r="199" spans="1:9" x14ac:dyDescent="0.25">
      <c r="B199" s="4" t="s">
        <v>140</v>
      </c>
      <c r="C199" s="4" t="s">
        <v>75</v>
      </c>
      <c r="D199" s="4">
        <v>205</v>
      </c>
      <c r="E199" s="4">
        <v>2</v>
      </c>
      <c r="G199" s="13" t="s">
        <v>75</v>
      </c>
      <c r="H199" s="14">
        <v>2</v>
      </c>
      <c r="I199" s="15">
        <f t="shared" si="14"/>
        <v>600</v>
      </c>
    </row>
    <row r="200" spans="1:9" x14ac:dyDescent="0.25">
      <c r="B200" s="4" t="s">
        <v>141</v>
      </c>
      <c r="C200" s="4" t="s">
        <v>75</v>
      </c>
      <c r="D200" s="4">
        <v>395</v>
      </c>
      <c r="E200" s="4">
        <v>2</v>
      </c>
      <c r="G200" s="16" t="s">
        <v>75</v>
      </c>
      <c r="H200" s="17">
        <v>3</v>
      </c>
      <c r="I200" s="15">
        <f t="shared" si="14"/>
        <v>195</v>
      </c>
    </row>
    <row r="201" spans="1:9" x14ac:dyDescent="0.25">
      <c r="B201" s="4" t="s">
        <v>142</v>
      </c>
      <c r="C201" s="4" t="s">
        <v>75</v>
      </c>
      <c r="D201" s="4">
        <v>195</v>
      </c>
      <c r="E201" s="4">
        <v>3</v>
      </c>
    </row>
    <row r="203" spans="1:9" x14ac:dyDescent="0.25">
      <c r="A203" s="62" t="s">
        <v>157</v>
      </c>
      <c r="B203" s="62"/>
      <c r="C203" s="62"/>
      <c r="D203" s="62"/>
      <c r="E203" s="62"/>
      <c r="F203" s="62"/>
      <c r="G203" s="62"/>
    </row>
    <row r="204" spans="1:9" x14ac:dyDescent="0.25">
      <c r="A204" s="4" t="s">
        <v>158</v>
      </c>
      <c r="B204" s="4" t="s">
        <v>90</v>
      </c>
      <c r="C204" s="4" t="s">
        <v>13</v>
      </c>
      <c r="D204" s="4" t="s">
        <v>51</v>
      </c>
      <c r="E204" s="4" t="s">
        <v>91</v>
      </c>
    </row>
    <row r="205" spans="1:9" x14ac:dyDescent="0.25">
      <c r="A205" s="4">
        <v>1</v>
      </c>
      <c r="B205" s="4" t="s">
        <v>94</v>
      </c>
      <c r="C205" s="4" t="s">
        <v>17</v>
      </c>
      <c r="D205" s="4" t="s">
        <v>57</v>
      </c>
      <c r="E205" s="4">
        <v>318</v>
      </c>
    </row>
    <row r="206" spans="1:9" x14ac:dyDescent="0.25">
      <c r="A206" s="4">
        <v>2</v>
      </c>
      <c r="B206" s="4" t="s">
        <v>95</v>
      </c>
      <c r="C206" s="4" t="s">
        <v>17</v>
      </c>
      <c r="D206" s="4" t="s">
        <v>57</v>
      </c>
      <c r="E206" s="4">
        <v>405</v>
      </c>
    </row>
    <row r="207" spans="1:9" x14ac:dyDescent="0.25">
      <c r="A207" s="4">
        <v>3</v>
      </c>
      <c r="B207" s="4" t="s">
        <v>96</v>
      </c>
      <c r="C207" s="4" t="s">
        <v>17</v>
      </c>
      <c r="D207" s="4" t="s">
        <v>57</v>
      </c>
      <c r="E207" s="4">
        <v>525</v>
      </c>
      <c r="F207" s="14" t="s">
        <v>159</v>
      </c>
      <c r="G207" s="4">
        <v>22</v>
      </c>
    </row>
    <row r="208" spans="1:9" x14ac:dyDescent="0.25">
      <c r="A208" s="4">
        <v>4</v>
      </c>
      <c r="B208" s="4" t="s">
        <v>97</v>
      </c>
      <c r="C208" s="4" t="s">
        <v>21</v>
      </c>
      <c r="E208" s="4">
        <v>309</v>
      </c>
      <c r="F208" s="14" t="s">
        <v>129</v>
      </c>
      <c r="G208" s="4" t="str">
        <f>VLOOKUP(G207,A205:E226,2,FALSE)</f>
        <v>Fearow</v>
      </c>
    </row>
    <row r="209" spans="1:5" x14ac:dyDescent="0.25">
      <c r="A209" s="4">
        <v>5</v>
      </c>
      <c r="B209" s="4" t="s">
        <v>98</v>
      </c>
      <c r="C209" s="4" t="s">
        <v>21</v>
      </c>
      <c r="E209" s="4">
        <v>405</v>
      </c>
    </row>
    <row r="210" spans="1:5" x14ac:dyDescent="0.25">
      <c r="A210" s="4">
        <v>6</v>
      </c>
      <c r="B210" s="4" t="s">
        <v>99</v>
      </c>
      <c r="C210" s="4" t="s">
        <v>21</v>
      </c>
      <c r="D210" s="4" t="s">
        <v>72</v>
      </c>
      <c r="E210" s="4">
        <v>534</v>
      </c>
    </row>
    <row r="211" spans="1:5" x14ac:dyDescent="0.25">
      <c r="A211" s="4">
        <v>7</v>
      </c>
      <c r="B211" s="4" t="s">
        <v>100</v>
      </c>
      <c r="C211" s="4" t="s">
        <v>25</v>
      </c>
      <c r="E211" s="4">
        <v>314</v>
      </c>
    </row>
    <row r="212" spans="1:5" x14ac:dyDescent="0.25">
      <c r="A212" s="4">
        <v>8</v>
      </c>
      <c r="B212" s="4" t="s">
        <v>101</v>
      </c>
      <c r="C212" s="4" t="s">
        <v>25</v>
      </c>
      <c r="E212" s="4">
        <v>405</v>
      </c>
    </row>
    <row r="213" spans="1:5" x14ac:dyDescent="0.25">
      <c r="A213" s="4">
        <v>9</v>
      </c>
      <c r="B213" s="4" t="s">
        <v>102</v>
      </c>
      <c r="C213" s="4" t="s">
        <v>25</v>
      </c>
      <c r="E213" s="4">
        <v>530</v>
      </c>
    </row>
    <row r="214" spans="1:5" x14ac:dyDescent="0.25">
      <c r="A214" s="4">
        <v>10</v>
      </c>
      <c r="B214" s="4" t="s">
        <v>139</v>
      </c>
      <c r="C214" s="4" t="s">
        <v>75</v>
      </c>
      <c r="E214" s="4">
        <v>195</v>
      </c>
    </row>
    <row r="215" spans="1:5" x14ac:dyDescent="0.25">
      <c r="A215" s="4">
        <v>11</v>
      </c>
      <c r="B215" s="4" t="s">
        <v>140</v>
      </c>
      <c r="C215" s="4" t="s">
        <v>75</v>
      </c>
      <c r="E215" s="4">
        <v>205</v>
      </c>
    </row>
    <row r="216" spans="1:5" x14ac:dyDescent="0.25">
      <c r="A216" s="4">
        <v>12</v>
      </c>
      <c r="B216" s="4" t="s">
        <v>141</v>
      </c>
      <c r="C216" s="4" t="s">
        <v>75</v>
      </c>
      <c r="D216" s="4" t="s">
        <v>72</v>
      </c>
      <c r="E216" s="4">
        <v>395</v>
      </c>
    </row>
    <row r="217" spans="1:5" x14ac:dyDescent="0.25">
      <c r="A217" s="4">
        <v>13</v>
      </c>
      <c r="B217" s="4" t="s">
        <v>142</v>
      </c>
      <c r="C217" s="4" t="s">
        <v>75</v>
      </c>
      <c r="D217" s="4" t="s">
        <v>57</v>
      </c>
      <c r="E217" s="4">
        <v>195</v>
      </c>
    </row>
    <row r="218" spans="1:5" x14ac:dyDescent="0.25">
      <c r="A218" s="4">
        <v>14</v>
      </c>
      <c r="B218" s="4" t="s">
        <v>143</v>
      </c>
      <c r="C218" s="4" t="s">
        <v>75</v>
      </c>
      <c r="D218" s="4" t="s">
        <v>57</v>
      </c>
      <c r="E218" s="4">
        <v>205</v>
      </c>
    </row>
    <row r="219" spans="1:5" x14ac:dyDescent="0.25">
      <c r="A219" s="4">
        <v>15</v>
      </c>
      <c r="B219" s="4" t="s">
        <v>144</v>
      </c>
      <c r="C219" s="4" t="s">
        <v>75</v>
      </c>
      <c r="D219" s="4" t="s">
        <v>57</v>
      </c>
      <c r="E219" s="4">
        <v>395</v>
      </c>
    </row>
    <row r="220" spans="1:5" x14ac:dyDescent="0.25">
      <c r="A220" s="4">
        <v>16</v>
      </c>
      <c r="B220" s="4" t="s">
        <v>145</v>
      </c>
      <c r="C220" s="4" t="s">
        <v>71</v>
      </c>
      <c r="D220" s="4" t="s">
        <v>72</v>
      </c>
      <c r="E220" s="4">
        <v>251</v>
      </c>
    </row>
    <row r="221" spans="1:5" x14ac:dyDescent="0.25">
      <c r="A221" s="4">
        <v>17</v>
      </c>
      <c r="B221" s="4" t="s">
        <v>146</v>
      </c>
      <c r="C221" s="4" t="s">
        <v>71</v>
      </c>
      <c r="D221" s="4" t="s">
        <v>72</v>
      </c>
      <c r="E221" s="4">
        <v>349</v>
      </c>
    </row>
    <row r="222" spans="1:5" x14ac:dyDescent="0.25">
      <c r="A222" s="4">
        <v>18</v>
      </c>
      <c r="B222" s="4" t="s">
        <v>148</v>
      </c>
      <c r="C222" s="4" t="s">
        <v>71</v>
      </c>
      <c r="D222" s="4" t="s">
        <v>72</v>
      </c>
      <c r="E222" s="4">
        <v>479</v>
      </c>
    </row>
    <row r="223" spans="1:5" x14ac:dyDescent="0.25">
      <c r="A223" s="4">
        <v>19</v>
      </c>
      <c r="B223" s="4" t="s">
        <v>150</v>
      </c>
      <c r="C223" s="4" t="s">
        <v>71</v>
      </c>
      <c r="E223" s="4">
        <v>253</v>
      </c>
    </row>
    <row r="224" spans="1:5" x14ac:dyDescent="0.25">
      <c r="A224" s="4">
        <v>20</v>
      </c>
      <c r="B224" s="4" t="s">
        <v>151</v>
      </c>
      <c r="C224" s="4" t="s">
        <v>71</v>
      </c>
      <c r="E224" s="4">
        <v>413</v>
      </c>
    </row>
    <row r="225" spans="1:5" x14ac:dyDescent="0.25">
      <c r="A225" s="4">
        <v>21</v>
      </c>
      <c r="B225" s="4" t="s">
        <v>152</v>
      </c>
      <c r="C225" s="4" t="s">
        <v>71</v>
      </c>
      <c r="D225" s="4" t="s">
        <v>72</v>
      </c>
      <c r="E225" s="4">
        <v>262</v>
      </c>
    </row>
    <row r="226" spans="1:5" x14ac:dyDescent="0.25">
      <c r="A226" s="4">
        <v>22</v>
      </c>
      <c r="B226" s="4" t="s">
        <v>153</v>
      </c>
      <c r="C226" s="4" t="s">
        <v>71</v>
      </c>
      <c r="D226" s="4" t="s">
        <v>72</v>
      </c>
      <c r="E226" s="4">
        <v>442</v>
      </c>
    </row>
    <row r="229" spans="1:5" x14ac:dyDescent="0.25">
      <c r="A229" s="62" t="s">
        <v>160</v>
      </c>
      <c r="B229" s="62"/>
      <c r="C229" s="62"/>
      <c r="D229" s="62"/>
    </row>
    <row r="230" spans="1:5" x14ac:dyDescent="0.25">
      <c r="A230" s="4" t="s">
        <v>12</v>
      </c>
      <c r="B230" s="4" t="s">
        <v>13</v>
      </c>
      <c r="C230" s="4" t="s">
        <v>161</v>
      </c>
      <c r="D230" s="4" t="s">
        <v>162</v>
      </c>
    </row>
    <row r="231" spans="1:5" x14ac:dyDescent="0.25">
      <c r="A231" s="4" t="s">
        <v>35</v>
      </c>
      <c r="B231" s="4" t="s">
        <v>17</v>
      </c>
      <c r="C231" s="4">
        <v>45</v>
      </c>
      <c r="D231" s="4" t="b">
        <f>_xlfn.XOR(B231 = "Fire", C231 &lt; 60)</f>
        <v>1</v>
      </c>
    </row>
    <row r="232" spans="1:5" x14ac:dyDescent="0.25">
      <c r="A232" s="4" t="s">
        <v>38</v>
      </c>
      <c r="B232" s="4" t="s">
        <v>17</v>
      </c>
      <c r="C232" s="4">
        <v>60</v>
      </c>
      <c r="D232" s="4" t="b">
        <f t="shared" ref="D232:D239" si="15">_xlfn.XOR(B232 = "Fire", C232 &lt; 60)</f>
        <v>0</v>
      </c>
    </row>
    <row r="233" spans="1:5" x14ac:dyDescent="0.25">
      <c r="A233" s="4" t="s">
        <v>39</v>
      </c>
      <c r="B233" s="4" t="s">
        <v>17</v>
      </c>
      <c r="C233" s="4">
        <v>80</v>
      </c>
      <c r="D233" s="4" t="b">
        <f t="shared" si="15"/>
        <v>0</v>
      </c>
    </row>
    <row r="234" spans="1:5" x14ac:dyDescent="0.25">
      <c r="A234" s="4" t="s">
        <v>40</v>
      </c>
      <c r="B234" s="4" t="s">
        <v>21</v>
      </c>
      <c r="C234" s="4">
        <v>39</v>
      </c>
      <c r="D234" s="4" t="b">
        <f t="shared" si="15"/>
        <v>0</v>
      </c>
    </row>
    <row r="235" spans="1:5" x14ac:dyDescent="0.25">
      <c r="A235" s="4" t="s">
        <v>41</v>
      </c>
      <c r="B235" s="4" t="s">
        <v>21</v>
      </c>
      <c r="C235" s="4">
        <v>58</v>
      </c>
      <c r="D235" s="4" t="b">
        <f t="shared" si="15"/>
        <v>0</v>
      </c>
    </row>
    <row r="236" spans="1:5" x14ac:dyDescent="0.25">
      <c r="A236" s="4" t="s">
        <v>42</v>
      </c>
      <c r="B236" s="4" t="s">
        <v>21</v>
      </c>
      <c r="C236" s="4">
        <v>78</v>
      </c>
      <c r="D236" s="4" t="b">
        <f t="shared" si="15"/>
        <v>1</v>
      </c>
    </row>
    <row r="237" spans="1:5" x14ac:dyDescent="0.25">
      <c r="A237" s="4" t="s">
        <v>107</v>
      </c>
      <c r="B237" s="4" t="s">
        <v>25</v>
      </c>
      <c r="C237" s="4">
        <v>44</v>
      </c>
      <c r="D237" s="4" t="b">
        <f t="shared" si="15"/>
        <v>1</v>
      </c>
    </row>
    <row r="238" spans="1:5" x14ac:dyDescent="0.25">
      <c r="A238" s="4" t="s">
        <v>108</v>
      </c>
      <c r="B238" s="4" t="s">
        <v>25</v>
      </c>
      <c r="C238" s="4">
        <v>59</v>
      </c>
      <c r="D238" s="4" t="b">
        <f t="shared" si="15"/>
        <v>1</v>
      </c>
    </row>
    <row r="239" spans="1:5" x14ac:dyDescent="0.25">
      <c r="A239" s="4" t="s">
        <v>109</v>
      </c>
      <c r="B239" s="4" t="s">
        <v>25</v>
      </c>
      <c r="C239" s="4">
        <v>79</v>
      </c>
      <c r="D239" s="4" t="b">
        <f t="shared" si="15"/>
        <v>0</v>
      </c>
    </row>
    <row r="240" spans="1:5" x14ac:dyDescent="0.25">
      <c r="A240" s="4" t="s">
        <v>28</v>
      </c>
    </row>
  </sheetData>
  <mergeCells count="22">
    <mergeCell ref="B175:G175"/>
    <mergeCell ref="B187:I187"/>
    <mergeCell ref="A203:G203"/>
    <mergeCell ref="A229:D229"/>
    <mergeCell ref="A127:E127"/>
    <mergeCell ref="A138:D138"/>
    <mergeCell ref="F138:I138"/>
    <mergeCell ref="A150:F150"/>
    <mergeCell ref="H150:N150"/>
    <mergeCell ref="A115:D115"/>
    <mergeCell ref="F115:L115"/>
    <mergeCell ref="A1:D1"/>
    <mergeCell ref="F1:I1"/>
    <mergeCell ref="A13:E13"/>
    <mergeCell ref="A25:I25"/>
    <mergeCell ref="A40:D40"/>
    <mergeCell ref="F40:I40"/>
    <mergeCell ref="A64:D64"/>
    <mergeCell ref="F64:I64"/>
    <mergeCell ref="A88:H88"/>
    <mergeCell ref="A103:D103"/>
    <mergeCell ref="F103:I10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8655-9909-4D2C-8D4C-303BEA72F8F8}">
  <dimension ref="A1:B13"/>
  <sheetViews>
    <sheetView workbookViewId="0"/>
  </sheetViews>
  <sheetFormatPr defaultColWidth="8.85546875" defaultRowHeight="15" x14ac:dyDescent="0.25"/>
  <cols>
    <col min="1" max="1" width="5.7109375" style="22" bestFit="1" customWidth="1"/>
    <col min="2" max="2" width="76.28515625" style="22" customWidth="1"/>
    <col min="3" max="16384" width="8.85546875" style="22"/>
  </cols>
  <sheetData>
    <row r="1" spans="1:2" ht="15.75" x14ac:dyDescent="0.25">
      <c r="A1" s="20" t="s">
        <v>163</v>
      </c>
      <c r="B1" s="21" t="s">
        <v>164</v>
      </c>
    </row>
    <row r="2" spans="1:2" ht="30" x14ac:dyDescent="0.25">
      <c r="A2" s="23">
        <v>1</v>
      </c>
      <c r="B2" s="24" t="s">
        <v>165</v>
      </c>
    </row>
    <row r="3" spans="1:2" x14ac:dyDescent="0.25">
      <c r="A3" s="23">
        <v>2</v>
      </c>
      <c r="B3" s="24" t="s">
        <v>166</v>
      </c>
    </row>
    <row r="4" spans="1:2" x14ac:dyDescent="0.25">
      <c r="A4" s="23">
        <v>3</v>
      </c>
      <c r="B4" s="24" t="s">
        <v>167</v>
      </c>
    </row>
    <row r="5" spans="1:2" x14ac:dyDescent="0.25">
      <c r="A5" s="23">
        <v>4</v>
      </c>
      <c r="B5" s="24" t="s">
        <v>168</v>
      </c>
    </row>
    <row r="6" spans="1:2" ht="45" x14ac:dyDescent="0.25">
      <c r="A6" s="23">
        <v>5</v>
      </c>
      <c r="B6" s="24" t="s">
        <v>169</v>
      </c>
    </row>
    <row r="7" spans="1:2" x14ac:dyDescent="0.25">
      <c r="A7" s="23">
        <v>6</v>
      </c>
      <c r="B7" s="24" t="s">
        <v>170</v>
      </c>
    </row>
    <row r="8" spans="1:2" x14ac:dyDescent="0.25">
      <c r="A8" s="23">
        <v>7</v>
      </c>
      <c r="B8" s="24" t="s">
        <v>171</v>
      </c>
    </row>
    <row r="9" spans="1:2" x14ac:dyDescent="0.25">
      <c r="A9" s="23">
        <v>8</v>
      </c>
      <c r="B9" s="24" t="s">
        <v>172</v>
      </c>
    </row>
    <row r="10" spans="1:2" x14ac:dyDescent="0.25">
      <c r="A10" s="23">
        <v>9</v>
      </c>
      <c r="B10" s="24" t="s">
        <v>173</v>
      </c>
    </row>
    <row r="11" spans="1:2" x14ac:dyDescent="0.25">
      <c r="A11" s="23">
        <v>10</v>
      </c>
      <c r="B11" s="24" t="s">
        <v>174</v>
      </c>
    </row>
    <row r="12" spans="1:2" ht="30" x14ac:dyDescent="0.25">
      <c r="A12" s="23">
        <v>11</v>
      </c>
      <c r="B12" s="24" t="s">
        <v>175</v>
      </c>
    </row>
    <row r="13" spans="1:2" ht="45" x14ac:dyDescent="0.25">
      <c r="A13" s="23">
        <v>12</v>
      </c>
      <c r="B13" s="25" t="s">
        <v>176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Payroll</vt:lpstr>
      <vt:lpstr>Loans</vt:lpstr>
      <vt:lpstr>Functions</vt:lpstr>
      <vt:lpstr>Homework Instructions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Stewby doobie doo</cp:lastModifiedBy>
  <cp:revision/>
  <dcterms:created xsi:type="dcterms:W3CDTF">2022-04-06T01:14:13Z</dcterms:created>
  <dcterms:modified xsi:type="dcterms:W3CDTF">2023-08-03T02:11:24Z</dcterms:modified>
  <cp:category/>
  <cp:contentStatus/>
</cp:coreProperties>
</file>