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l\Box\Sage Lab Server\Noah\Bioinformatics\Colony Screen Probability\"/>
    </mc:Choice>
  </mc:AlternateContent>
  <xr:revisionPtr revIDLastSave="0" documentId="13_ncr:1_{2825CBB4-4ACE-417E-83CF-94F8EE082BA3}" xr6:coauthVersionLast="45" xr6:coauthVersionMax="46" xr10:uidLastSave="{00000000-0000-0000-0000-000000000000}"/>
  <bookViews>
    <workbookView xWindow="-28920" yWindow="-120" windowWidth="29040" windowHeight="17790" activeTab="1" xr2:uid="{00000000-000D-0000-FFFF-FFFF00000000}"/>
  </bookViews>
  <sheets>
    <sheet name="Colony Screen P Summary" sheetId="1" r:id="rId1"/>
    <sheet name="Colony Screen Counts Summar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D20" i="1"/>
  <c r="E20" i="1"/>
  <c r="F20" i="1"/>
  <c r="G20" i="1"/>
  <c r="H20" i="1"/>
  <c r="I20" i="1"/>
  <c r="J20" i="1"/>
  <c r="B20" i="1"/>
  <c r="C20" i="1"/>
  <c r="H11" i="1"/>
  <c r="E14" i="1"/>
  <c r="D15" i="1"/>
  <c r="C15" i="1"/>
  <c r="C14" i="1"/>
  <c r="D14" i="1"/>
  <c r="G12" i="1"/>
  <c r="G11" i="1"/>
  <c r="F13" i="1"/>
  <c r="F12" i="1"/>
  <c r="F11" i="1"/>
  <c r="E13" i="1"/>
  <c r="E12" i="1"/>
  <c r="E11" i="1"/>
</calcChain>
</file>

<file path=xl/sharedStrings.xml><?xml version="1.0" encoding="utf-8"?>
<sst xmlns="http://schemas.openxmlformats.org/spreadsheetml/2006/main" count="154" uniqueCount="83">
  <si>
    <t>1 BCs in Sample</t>
  </si>
  <si>
    <t>2 BCs in Sample</t>
  </si>
  <si>
    <t>3 BCs in Sample</t>
  </si>
  <si>
    <t>4 BCs in Sample</t>
  </si>
  <si>
    <t>5 BCs in Sample</t>
  </si>
  <si>
    <t>6 BCs in Sample</t>
  </si>
  <si>
    <t>7 BCs in Sample</t>
  </si>
  <si>
    <t>8 BCs in Sample</t>
  </si>
  <si>
    <t>9 BCs in Sample</t>
  </si>
  <si>
    <t>1 Colonies Screened</t>
  </si>
  <si>
    <t>2 Colonies Screened</t>
  </si>
  <si>
    <t>3 Colonies Screened</t>
  </si>
  <si>
    <t>4 Colonies Screened</t>
  </si>
  <si>
    <t>5 Colonies Screened</t>
  </si>
  <si>
    <t>6 Colonies Screened</t>
  </si>
  <si>
    <t>7 Colonies Screened</t>
  </si>
  <si>
    <t>8 Colonies Screened</t>
  </si>
  <si>
    <t>9 Colonies Screened</t>
  </si>
  <si>
    <t>10 Colonies Screened</t>
  </si>
  <si>
    <t>11 Colonies Screened</t>
  </si>
  <si>
    <t>12 Colonies Screened</t>
  </si>
  <si>
    <t>0/0</t>
  </si>
  <si>
    <t>14/16</t>
  </si>
  <si>
    <t>36/81</t>
  </si>
  <si>
    <t>30/32</t>
  </si>
  <si>
    <t>150/243</t>
  </si>
  <si>
    <t>62/64</t>
  </si>
  <si>
    <t>540/729</t>
  </si>
  <si>
    <t>126/128</t>
  </si>
  <si>
    <t>1806/2187</t>
  </si>
  <si>
    <t>254/256</t>
  </si>
  <si>
    <t>5796/6561</t>
  </si>
  <si>
    <t>510/512</t>
  </si>
  <si>
    <t>18150/19683</t>
  </si>
  <si>
    <t>1022/1024</t>
  </si>
  <si>
    <t>55980/59049</t>
  </si>
  <si>
    <t>2046/2048</t>
  </si>
  <si>
    <t>171006/177147</t>
  </si>
  <si>
    <t>4094/4096</t>
  </si>
  <si>
    <t>519156/531441</t>
  </si>
  <si>
    <t>Column1</t>
  </si>
  <si>
    <t>2/4</t>
  </si>
  <si>
    <t>6/8</t>
  </si>
  <si>
    <t>6/27</t>
  </si>
  <si>
    <t>1/1</t>
  </si>
  <si>
    <t>24/256</t>
  </si>
  <si>
    <t>240/1024</t>
  </si>
  <si>
    <t>1560/4096</t>
  </si>
  <si>
    <t>8400/16384</t>
  </si>
  <si>
    <t>40824/65536</t>
  </si>
  <si>
    <t>186480/262144</t>
  </si>
  <si>
    <t>720/46656</t>
  </si>
  <si>
    <t>15120/279936</t>
  </si>
  <si>
    <t>191520/1679616</t>
  </si>
  <si>
    <t>1905120/10077696</t>
  </si>
  <si>
    <t>5040/823543</t>
  </si>
  <si>
    <t>141120/5764801</t>
  </si>
  <si>
    <t>2328480/40353607</t>
  </si>
  <si>
    <t>40320/16777216</t>
  </si>
  <si>
    <t>1451520/134217728</t>
  </si>
  <si>
    <t>362880/387420489</t>
  </si>
  <si>
    <t>818520/1048576</t>
  </si>
  <si>
    <t>3498000/4194304</t>
  </si>
  <si>
    <t>14676024/16777216</t>
  </si>
  <si>
    <t>120/3125</t>
  </si>
  <si>
    <t>1800/15625</t>
  </si>
  <si>
    <t>16800/78125</t>
  </si>
  <si>
    <t>126000/390625</t>
  </si>
  <si>
    <t>834120/1953125</t>
  </si>
  <si>
    <t>5103000/9765625</t>
  </si>
  <si>
    <t>29607600/48828125</t>
  </si>
  <si>
    <t>165528000/244140625</t>
  </si>
  <si>
    <t>16435440/60466176</t>
  </si>
  <si>
    <t>129230640/362797056</t>
  </si>
  <si>
    <t>13 Colonies Screened</t>
  </si>
  <si>
    <t>14 Colonies Screened</t>
  </si>
  <si>
    <t>8190/8192</t>
  </si>
  <si>
    <t>1569750/1594323</t>
  </si>
  <si>
    <t>16382/16384</t>
  </si>
  <si>
    <t>4733820/4782969</t>
  </si>
  <si>
    <t>60780720/67108864</t>
  </si>
  <si>
    <t>29635200/282475249</t>
  </si>
  <si>
    <t>249401880/268435456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</si>
</sst>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lony_Screen_Counts_Summary" displayName="Colony_Screen_Counts_Summary" ref="A1:J15" totalsRowShown="0" dataDxfId="10">
  <tableColumns count="10">
    <tableColumn id="1" xr3:uid="{00000000-0010-0000-0000-000001000000}" name="Column1" dataDxfId="9"/>
    <tableColumn id="2" xr3:uid="{00000000-0010-0000-0000-000002000000}" name="1 BCs in Sample" dataDxfId="8"/>
    <tableColumn id="3" xr3:uid="{00000000-0010-0000-0000-000003000000}" name="2 BCs in Sample" dataDxfId="7"/>
    <tableColumn id="4" xr3:uid="{00000000-0010-0000-0000-000004000000}" name="3 BCs in Sample" dataDxfId="6"/>
    <tableColumn id="5" xr3:uid="{00000000-0010-0000-0000-000005000000}" name="4 BCs in Sample" dataDxfId="5"/>
    <tableColumn id="6" xr3:uid="{00000000-0010-0000-0000-000006000000}" name="5 BCs in Sample" dataDxfId="4"/>
    <tableColumn id="7" xr3:uid="{00000000-0010-0000-0000-000007000000}" name="6 BCs in Sample" dataDxfId="3"/>
    <tableColumn id="8" xr3:uid="{00000000-0010-0000-0000-000008000000}" name="7 BCs in Sample" dataDxfId="2"/>
    <tableColumn id="9" xr3:uid="{00000000-0010-0000-0000-000009000000}" name="8 BCs in Sample" dataDxfId="1"/>
    <tableColumn id="10" xr3:uid="{00000000-0010-0000-0000-00000A000000}" name="9 BCs in Sampl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workbookViewId="0">
      <selection activeCell="I16" sqref="I16"/>
    </sheetView>
  </sheetViews>
  <sheetFormatPr defaultRowHeight="14.5" x14ac:dyDescent="0.35"/>
  <cols>
    <col min="1" max="1" width="18.1796875" bestFit="1" customWidth="1"/>
    <col min="2" max="10" width="14.1796875" bestFit="1" customWidth="1"/>
  </cols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 t="s">
        <v>9</v>
      </c>
      <c r="B2" s="3">
        <v>100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</row>
    <row r="3" spans="1:10" x14ac:dyDescent="0.35">
      <c r="A3" t="s">
        <v>10</v>
      </c>
      <c r="B3" s="3">
        <v>100</v>
      </c>
      <c r="C3" s="3">
        <v>50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x14ac:dyDescent="0.35">
      <c r="A4" t="s">
        <v>11</v>
      </c>
      <c r="B4" s="3">
        <v>100</v>
      </c>
      <c r="C4" s="3">
        <v>75</v>
      </c>
      <c r="D4" s="3">
        <v>22.2222222222222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x14ac:dyDescent="0.35">
      <c r="A5" t="s">
        <v>12</v>
      </c>
      <c r="B5" s="3">
        <v>100</v>
      </c>
      <c r="C5" s="3">
        <v>87.5</v>
      </c>
      <c r="D5" s="3">
        <v>44.4444444444444</v>
      </c>
      <c r="E5" s="3">
        <v>9.375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x14ac:dyDescent="0.35">
      <c r="A6" t="s">
        <v>13</v>
      </c>
      <c r="B6" s="3">
        <v>100</v>
      </c>
      <c r="C6" s="3">
        <v>93.75</v>
      </c>
      <c r="D6" s="3">
        <v>61.7283950617283</v>
      </c>
      <c r="E6" s="3">
        <v>23.4375</v>
      </c>
      <c r="F6" s="3">
        <v>3.84</v>
      </c>
      <c r="G6" s="3">
        <v>0</v>
      </c>
      <c r="H6" s="3">
        <v>0</v>
      </c>
      <c r="I6" s="3">
        <v>0</v>
      </c>
      <c r="J6" s="3">
        <v>0</v>
      </c>
    </row>
    <row r="7" spans="1:10" x14ac:dyDescent="0.35">
      <c r="A7" t="s">
        <v>14</v>
      </c>
      <c r="B7" s="3">
        <v>100</v>
      </c>
      <c r="C7" s="3">
        <v>96.875</v>
      </c>
      <c r="D7" s="3">
        <v>74.074074074074005</v>
      </c>
      <c r="E7" s="3">
        <v>38.0859375</v>
      </c>
      <c r="F7" s="3">
        <v>11.52</v>
      </c>
      <c r="G7" s="3">
        <v>1.5432098765432001</v>
      </c>
      <c r="H7" s="3">
        <v>0</v>
      </c>
      <c r="I7" s="3">
        <v>0</v>
      </c>
      <c r="J7" s="3">
        <v>0</v>
      </c>
    </row>
    <row r="8" spans="1:10" x14ac:dyDescent="0.35">
      <c r="A8" t="s">
        <v>15</v>
      </c>
      <c r="B8" s="3">
        <v>100</v>
      </c>
      <c r="C8" s="3">
        <v>98.4375</v>
      </c>
      <c r="D8" s="3">
        <v>82.578875171467701</v>
      </c>
      <c r="E8" s="3">
        <v>51.26953125</v>
      </c>
      <c r="F8" s="3">
        <v>21.504000000000001</v>
      </c>
      <c r="G8" s="3">
        <v>5.4012345679012297</v>
      </c>
      <c r="H8" s="3">
        <v>0.61198990216661397</v>
      </c>
      <c r="I8" s="3">
        <v>0</v>
      </c>
      <c r="J8" s="3">
        <v>0</v>
      </c>
    </row>
    <row r="9" spans="1:10" x14ac:dyDescent="0.35">
      <c r="A9" t="s">
        <v>16</v>
      </c>
      <c r="B9" s="3">
        <v>100</v>
      </c>
      <c r="C9" s="3">
        <v>99.21875</v>
      </c>
      <c r="D9" s="3">
        <v>88.340192043895698</v>
      </c>
      <c r="E9" s="3">
        <v>62.29248046875</v>
      </c>
      <c r="F9" s="3">
        <v>32.256</v>
      </c>
      <c r="G9" s="3">
        <v>11.402606310013701</v>
      </c>
      <c r="H9" s="3">
        <v>2.4479596086664501</v>
      </c>
      <c r="I9" s="3">
        <v>0.240325927734375</v>
      </c>
      <c r="J9" s="3">
        <v>0</v>
      </c>
    </row>
    <row r="10" spans="1:10" x14ac:dyDescent="0.35">
      <c r="A10" t="s">
        <v>17</v>
      </c>
      <c r="B10" s="3">
        <v>100</v>
      </c>
      <c r="C10" s="3">
        <v>99.609375</v>
      </c>
      <c r="D10" s="3">
        <v>92.211553116902905</v>
      </c>
      <c r="E10" s="3">
        <v>71.136474609375</v>
      </c>
      <c r="F10" s="3">
        <v>42.706944</v>
      </c>
      <c r="G10" s="3">
        <v>18.904320987654302</v>
      </c>
      <c r="H10" s="3">
        <v>5.7701905061423604</v>
      </c>
      <c r="I10" s="3">
        <v>1.08146667480468</v>
      </c>
      <c r="J10" s="3">
        <v>9.3665670841688406E-2</v>
      </c>
    </row>
    <row r="11" spans="1:10" x14ac:dyDescent="0.35">
      <c r="A11" t="s">
        <v>18</v>
      </c>
      <c r="B11" s="3">
        <v>100</v>
      </c>
      <c r="C11" s="3">
        <v>99.8046875</v>
      </c>
      <c r="D11" s="3">
        <v>94.802621551592694</v>
      </c>
      <c r="E11" s="3">
        <f>818520/1048576*100</f>
        <v>78.060150146484375</v>
      </c>
      <c r="F11" s="3">
        <f>100*5103000/9765625</f>
        <v>52.254719999999999</v>
      </c>
      <c r="G11" s="3">
        <f>100*16435440/60466176</f>
        <v>27.181212848651121</v>
      </c>
      <c r="H11" s="3">
        <f>100*29635200/282475249</f>
        <v>10.491255465713387</v>
      </c>
      <c r="I11" s="3"/>
      <c r="J11" s="3"/>
    </row>
    <row r="12" spans="1:10" x14ac:dyDescent="0.35">
      <c r="A12" t="s">
        <v>19</v>
      </c>
      <c r="B12" s="3">
        <v>100</v>
      </c>
      <c r="C12" s="3">
        <v>99.90234375</v>
      </c>
      <c r="D12" s="3">
        <v>96.533387525614302</v>
      </c>
      <c r="E12" s="3">
        <f>3498000/4194304*100</f>
        <v>83.398818969726563</v>
      </c>
      <c r="F12" s="3">
        <f>100*29607600/48828125</f>
        <v>60.636364800000003</v>
      </c>
      <c r="G12" s="3">
        <f>100*129230640/362797056</f>
        <v>35.620641860996798</v>
      </c>
      <c r="H12" s="3"/>
      <c r="I12" s="3"/>
      <c r="J12" s="3"/>
    </row>
    <row r="13" spans="1:10" x14ac:dyDescent="0.35">
      <c r="A13" t="s">
        <v>20</v>
      </c>
      <c r="B13" s="3">
        <v>100</v>
      </c>
      <c r="C13" s="3">
        <v>99.951171875</v>
      </c>
      <c r="D13" s="3">
        <v>97.688360514149196</v>
      </c>
      <c r="E13" s="3">
        <f>14676024/16777216*100</f>
        <v>87.475919723510742</v>
      </c>
      <c r="F13" s="3">
        <f>100*165528000/244140625</f>
        <v>67.800268799999998</v>
      </c>
      <c r="G13" s="3"/>
      <c r="H13" s="3"/>
      <c r="I13" s="3"/>
      <c r="J13" s="3"/>
    </row>
    <row r="14" spans="1:10" x14ac:dyDescent="0.35">
      <c r="A14" s="2" t="s">
        <v>74</v>
      </c>
      <c r="B14" s="3">
        <v>100</v>
      </c>
      <c r="C14" s="4">
        <f>100*8190/8192</f>
        <v>99.9755859375</v>
      </c>
      <c r="D14" s="4">
        <f>100*1569750/1594323</f>
        <v>98.458718841790528</v>
      </c>
      <c r="E14" s="4">
        <f>100*60780720/67108864</f>
        <v>90.570330619812012</v>
      </c>
      <c r="F14" s="3"/>
      <c r="G14" s="3"/>
      <c r="H14" s="3"/>
      <c r="I14" s="3"/>
      <c r="J14" s="3"/>
    </row>
    <row r="15" spans="1:10" x14ac:dyDescent="0.35">
      <c r="A15" s="2" t="s">
        <v>75</v>
      </c>
      <c r="B15" s="3">
        <v>100</v>
      </c>
      <c r="C15" s="4">
        <f>100*16382/16384</f>
        <v>99.98779296875</v>
      </c>
      <c r="D15" s="4">
        <f>100*4733820/4782969</f>
        <v>98.972416505312907</v>
      </c>
      <c r="E15" s="4">
        <f>100*249401880/268435456</f>
        <v>92.909440398216248</v>
      </c>
      <c r="F15" s="3"/>
      <c r="G15" s="3"/>
      <c r="H15" s="3"/>
      <c r="I15" s="3"/>
      <c r="J15" s="3"/>
    </row>
    <row r="20" spans="2:10" x14ac:dyDescent="0.35">
      <c r="B20">
        <f>IF(ISBLANK(B2),"",1-B2/100)</f>
        <v>0</v>
      </c>
      <c r="C20">
        <f>IF(ISBLANK(C2),"",1-C2/100)</f>
        <v>1</v>
      </c>
      <c r="D20">
        <f t="shared" ref="D20:J20" si="0">IF(ISBLANK(D2),"",1-D2/100)</f>
        <v>1</v>
      </c>
      <c r="E20">
        <f t="shared" si="0"/>
        <v>1</v>
      </c>
      <c r="F20">
        <f t="shared" si="0"/>
        <v>1</v>
      </c>
      <c r="G20">
        <f t="shared" si="0"/>
        <v>1</v>
      </c>
      <c r="H20">
        <f t="shared" si="0"/>
        <v>1</v>
      </c>
      <c r="I20">
        <f t="shared" si="0"/>
        <v>1</v>
      </c>
      <c r="J20">
        <f t="shared" si="0"/>
        <v>1</v>
      </c>
    </row>
    <row r="21" spans="2:10" x14ac:dyDescent="0.35">
      <c r="B21">
        <f t="shared" ref="B21:J21" si="1">IF(ISBLANK(B3),"",1-B3/100)</f>
        <v>0</v>
      </c>
      <c r="C21">
        <f t="shared" si="1"/>
        <v>0.5</v>
      </c>
      <c r="D21">
        <f t="shared" si="1"/>
        <v>1</v>
      </c>
      <c r="E21">
        <f t="shared" si="1"/>
        <v>1</v>
      </c>
      <c r="F21">
        <f t="shared" si="1"/>
        <v>1</v>
      </c>
      <c r="G21">
        <f t="shared" si="1"/>
        <v>1</v>
      </c>
      <c r="H21">
        <f t="shared" si="1"/>
        <v>1</v>
      </c>
      <c r="I21">
        <f t="shared" si="1"/>
        <v>1</v>
      </c>
      <c r="J21">
        <f t="shared" si="1"/>
        <v>1</v>
      </c>
    </row>
    <row r="22" spans="2:10" x14ac:dyDescent="0.35">
      <c r="B22">
        <f t="shared" ref="B22:J22" si="2">IF(ISBLANK(B4),"",1-B4/100)</f>
        <v>0</v>
      </c>
      <c r="C22">
        <f t="shared" si="2"/>
        <v>0.25</v>
      </c>
      <c r="D22">
        <f t="shared" si="2"/>
        <v>0.77777777777777801</v>
      </c>
      <c r="E22">
        <f t="shared" si="2"/>
        <v>1</v>
      </c>
      <c r="F22">
        <f t="shared" si="2"/>
        <v>1</v>
      </c>
      <c r="G22">
        <f t="shared" si="2"/>
        <v>1</v>
      </c>
      <c r="H22">
        <f t="shared" si="2"/>
        <v>1</v>
      </c>
      <c r="I22">
        <f t="shared" si="2"/>
        <v>1</v>
      </c>
      <c r="J22">
        <f t="shared" si="2"/>
        <v>1</v>
      </c>
    </row>
    <row r="23" spans="2:10" x14ac:dyDescent="0.35">
      <c r="B23">
        <f t="shared" ref="B23:J23" si="3">IF(ISBLANK(B5),"",1-B5/100)</f>
        <v>0</v>
      </c>
      <c r="C23">
        <f t="shared" si="3"/>
        <v>0.125</v>
      </c>
      <c r="D23">
        <f t="shared" si="3"/>
        <v>0.55555555555555602</v>
      </c>
      <c r="E23">
        <f t="shared" si="3"/>
        <v>0.90625</v>
      </c>
      <c r="F23">
        <f t="shared" si="3"/>
        <v>1</v>
      </c>
      <c r="G23">
        <f t="shared" si="3"/>
        <v>1</v>
      </c>
      <c r="H23">
        <f t="shared" si="3"/>
        <v>1</v>
      </c>
      <c r="I23">
        <f t="shared" si="3"/>
        <v>1</v>
      </c>
      <c r="J23">
        <f t="shared" si="3"/>
        <v>1</v>
      </c>
    </row>
    <row r="24" spans="2:10" x14ac:dyDescent="0.35">
      <c r="B24">
        <f t="shared" ref="B24:J24" si="4">IF(ISBLANK(B6),"",1-B6/100)</f>
        <v>0</v>
      </c>
      <c r="C24">
        <f t="shared" si="4"/>
        <v>6.25E-2</v>
      </c>
      <c r="D24">
        <f t="shared" si="4"/>
        <v>0.38271604938271697</v>
      </c>
      <c r="E24">
        <f t="shared" si="4"/>
        <v>0.765625</v>
      </c>
      <c r="F24">
        <f t="shared" si="4"/>
        <v>0.96160000000000001</v>
      </c>
      <c r="G24">
        <f t="shared" si="4"/>
        <v>1</v>
      </c>
      <c r="H24">
        <f t="shared" si="4"/>
        <v>1</v>
      </c>
      <c r="I24">
        <f t="shared" si="4"/>
        <v>1</v>
      </c>
      <c r="J24">
        <f t="shared" si="4"/>
        <v>1</v>
      </c>
    </row>
    <row r="25" spans="2:10" x14ac:dyDescent="0.35">
      <c r="B25">
        <f t="shared" ref="B25:J25" si="5">IF(ISBLANK(B7),"",1-B7/100)</f>
        <v>0</v>
      </c>
      <c r="C25">
        <f t="shared" si="5"/>
        <v>3.125E-2</v>
      </c>
      <c r="D25">
        <f t="shared" si="5"/>
        <v>0.25925925925925997</v>
      </c>
      <c r="E25">
        <f t="shared" si="5"/>
        <v>0.619140625</v>
      </c>
      <c r="F25">
        <f t="shared" si="5"/>
        <v>0.88480000000000003</v>
      </c>
      <c r="G25">
        <f t="shared" si="5"/>
        <v>0.98456790123456805</v>
      </c>
      <c r="H25">
        <f t="shared" si="5"/>
        <v>1</v>
      </c>
      <c r="I25">
        <f t="shared" si="5"/>
        <v>1</v>
      </c>
      <c r="J25">
        <f t="shared" si="5"/>
        <v>1</v>
      </c>
    </row>
    <row r="26" spans="2:10" x14ac:dyDescent="0.35">
      <c r="B26">
        <f t="shared" ref="B26:J26" si="6">IF(ISBLANK(B8),"",1-B8/100)</f>
        <v>0</v>
      </c>
      <c r="C26">
        <f t="shared" si="6"/>
        <v>1.5625E-2</v>
      </c>
      <c r="D26">
        <f t="shared" si="6"/>
        <v>0.17421124828532297</v>
      </c>
      <c r="E26">
        <f t="shared" si="6"/>
        <v>0.4873046875</v>
      </c>
      <c r="F26">
        <f t="shared" si="6"/>
        <v>0.78495999999999999</v>
      </c>
      <c r="G26">
        <f t="shared" si="6"/>
        <v>0.94598765432098775</v>
      </c>
      <c r="H26">
        <f t="shared" si="6"/>
        <v>0.9938801009783339</v>
      </c>
      <c r="I26">
        <f t="shared" si="6"/>
        <v>1</v>
      </c>
      <c r="J26">
        <f t="shared" si="6"/>
        <v>1</v>
      </c>
    </row>
    <row r="27" spans="2:10" x14ac:dyDescent="0.35">
      <c r="B27">
        <f t="shared" ref="B27:J27" si="7">IF(ISBLANK(B9),"",1-B9/100)</f>
        <v>0</v>
      </c>
      <c r="C27">
        <f t="shared" si="7"/>
        <v>7.8125E-3</v>
      </c>
      <c r="D27">
        <f t="shared" si="7"/>
        <v>0.11659807956104307</v>
      </c>
      <c r="E27">
        <f t="shared" si="7"/>
        <v>0.3770751953125</v>
      </c>
      <c r="F27">
        <f t="shared" si="7"/>
        <v>0.67744000000000004</v>
      </c>
      <c r="G27">
        <f t="shared" si="7"/>
        <v>0.88597393689986303</v>
      </c>
      <c r="H27">
        <f t="shared" si="7"/>
        <v>0.9755204039133355</v>
      </c>
      <c r="I27">
        <f t="shared" si="7"/>
        <v>0.99759674072265625</v>
      </c>
      <c r="J27">
        <f t="shared" si="7"/>
        <v>1</v>
      </c>
    </row>
    <row r="28" spans="2:10" x14ac:dyDescent="0.35">
      <c r="B28">
        <f t="shared" ref="B28:J28" si="8">IF(ISBLANK(B10),"",1-B10/100)</f>
        <v>0</v>
      </c>
      <c r="C28">
        <f t="shared" si="8"/>
        <v>3.90625E-3</v>
      </c>
      <c r="D28">
        <f t="shared" si="8"/>
        <v>7.7884468830970999E-2</v>
      </c>
      <c r="E28">
        <f t="shared" si="8"/>
        <v>0.28863525390625</v>
      </c>
      <c r="F28">
        <f t="shared" si="8"/>
        <v>0.57293055999999998</v>
      </c>
      <c r="G28">
        <f t="shared" si="8"/>
        <v>0.81095679012345701</v>
      </c>
      <c r="H28">
        <f t="shared" si="8"/>
        <v>0.94229809493857641</v>
      </c>
      <c r="I28">
        <f t="shared" si="8"/>
        <v>0.98918533325195324</v>
      </c>
      <c r="J28">
        <f t="shared" si="8"/>
        <v>0.99906334329158308</v>
      </c>
    </row>
    <row r="29" spans="2:10" x14ac:dyDescent="0.35">
      <c r="B29">
        <f t="shared" ref="B29:J29" si="9">IF(ISBLANK(B11),"",1-B11/100)</f>
        <v>0</v>
      </c>
      <c r="C29">
        <f t="shared" si="9"/>
        <v>1.953125E-3</v>
      </c>
      <c r="D29">
        <f t="shared" si="9"/>
        <v>5.1973784484073082E-2</v>
      </c>
      <c r="E29">
        <f t="shared" si="9"/>
        <v>0.21939849853515625</v>
      </c>
      <c r="F29">
        <f t="shared" si="9"/>
        <v>0.47745280000000001</v>
      </c>
      <c r="G29">
        <f t="shared" si="9"/>
        <v>0.72818787151348885</v>
      </c>
      <c r="H29">
        <f t="shared" si="9"/>
        <v>0.89508744534286611</v>
      </c>
      <c r="I29" t="str">
        <f t="shared" si="9"/>
        <v/>
      </c>
      <c r="J29" t="str">
        <f t="shared" si="9"/>
        <v/>
      </c>
    </row>
    <row r="30" spans="2:10" x14ac:dyDescent="0.35">
      <c r="B30">
        <f t="shared" ref="B30:J30" si="10">IF(ISBLANK(B12),"",1-B12/100)</f>
        <v>0</v>
      </c>
      <c r="C30">
        <f t="shared" si="10"/>
        <v>9.765625E-4</v>
      </c>
      <c r="D30">
        <f t="shared" si="10"/>
        <v>3.4666124743856996E-2</v>
      </c>
      <c r="E30">
        <f t="shared" si="10"/>
        <v>0.16601181030273438</v>
      </c>
      <c r="F30">
        <f t="shared" si="10"/>
        <v>0.39363635200000002</v>
      </c>
      <c r="G30">
        <f t="shared" si="10"/>
        <v>0.64379358139003195</v>
      </c>
      <c r="H30" t="str">
        <f t="shared" si="10"/>
        <v/>
      </c>
      <c r="I30" t="str">
        <f t="shared" si="10"/>
        <v/>
      </c>
      <c r="J30" t="str">
        <f t="shared" si="10"/>
        <v/>
      </c>
    </row>
    <row r="31" spans="2:10" x14ac:dyDescent="0.35">
      <c r="B31">
        <f t="shared" ref="B31:J31" si="11">IF(ISBLANK(B13),"",1-B13/100)</f>
        <v>0</v>
      </c>
      <c r="C31">
        <f t="shared" si="11"/>
        <v>4.8828125E-4</v>
      </c>
      <c r="D31">
        <f t="shared" si="11"/>
        <v>2.3116394858508027E-2</v>
      </c>
      <c r="E31">
        <f t="shared" si="11"/>
        <v>0.12524080276489258</v>
      </c>
      <c r="F31">
        <f t="shared" si="11"/>
        <v>0.32199731200000004</v>
      </c>
      <c r="G31" t="str">
        <f t="shared" si="11"/>
        <v/>
      </c>
      <c r="H31" t="str">
        <f t="shared" si="11"/>
        <v/>
      </c>
      <c r="I31" t="str">
        <f t="shared" si="11"/>
        <v/>
      </c>
      <c r="J31" t="str">
        <f t="shared" si="11"/>
        <v/>
      </c>
    </row>
    <row r="32" spans="2:10" x14ac:dyDescent="0.35">
      <c r="B32">
        <f t="shared" ref="B32:J32" si="12">IF(ISBLANK(B14),"",1-B14/100)</f>
        <v>0</v>
      </c>
      <c r="C32">
        <f t="shared" si="12"/>
        <v>2.44140625E-4</v>
      </c>
      <c r="D32">
        <f t="shared" si="12"/>
        <v>1.5412811582094732E-2</v>
      </c>
      <c r="E32">
        <f t="shared" si="12"/>
        <v>9.4296693801879883E-2</v>
      </c>
      <c r="F32" t="str">
        <f t="shared" si="12"/>
        <v/>
      </c>
      <c r="G32" t="str">
        <f t="shared" si="12"/>
        <v/>
      </c>
      <c r="H32" t="str">
        <f t="shared" si="12"/>
        <v/>
      </c>
      <c r="I32" t="str">
        <f t="shared" si="12"/>
        <v/>
      </c>
      <c r="J32" t="str">
        <f t="shared" si="12"/>
        <v/>
      </c>
    </row>
    <row r="33" spans="2:10" x14ac:dyDescent="0.35">
      <c r="B33">
        <f t="shared" ref="B33:J33" si="13">IF(ISBLANK(B15),"",1-B15/100)</f>
        <v>0</v>
      </c>
      <c r="C33">
        <f t="shared" si="13"/>
        <v>1.220703125E-4</v>
      </c>
      <c r="D33">
        <f t="shared" si="13"/>
        <v>1.0275834946870899E-2</v>
      </c>
      <c r="E33">
        <f t="shared" si="13"/>
        <v>7.0905596017837524E-2</v>
      </c>
      <c r="F33" t="str">
        <f t="shared" si="13"/>
        <v/>
      </c>
      <c r="G33" t="str">
        <f t="shared" si="13"/>
        <v/>
      </c>
      <c r="H33" t="str">
        <f t="shared" si="13"/>
        <v/>
      </c>
      <c r="I33" t="str">
        <f t="shared" si="13"/>
        <v/>
      </c>
      <c r="J33" t="str">
        <f t="shared" si="13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tabSelected="1" workbookViewId="0">
      <selection activeCell="G21" sqref="G21"/>
    </sheetView>
  </sheetViews>
  <sheetFormatPr defaultRowHeight="14.5" x14ac:dyDescent="0.35"/>
  <cols>
    <col min="1" max="1" width="19.1796875" bestFit="1" customWidth="1"/>
    <col min="2" max="4" width="16.453125" bestFit="1" customWidth="1"/>
    <col min="5" max="5" width="19.81640625" bestFit="1" customWidth="1"/>
    <col min="6" max="6" width="17.453125" bestFit="1" customWidth="1"/>
    <col min="7" max="8" width="16.81640625" bestFit="1" customWidth="1"/>
    <col min="9" max="9" width="17.81640625" bestFit="1" customWidth="1"/>
    <col min="10" max="10" width="16.81640625" bestFit="1" customWidth="1"/>
  </cols>
  <sheetData>
    <row r="1" spans="1:10" x14ac:dyDescent="0.35">
      <c r="A1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 s="1" t="s">
        <v>9</v>
      </c>
      <c r="B2" s="1" t="s">
        <v>44</v>
      </c>
      <c r="C2" s="1" t="s">
        <v>21</v>
      </c>
      <c r="D2" s="1" t="s">
        <v>21</v>
      </c>
      <c r="E2" s="1" t="s">
        <v>21</v>
      </c>
      <c r="F2" s="1" t="s">
        <v>21</v>
      </c>
      <c r="G2" s="1" t="s">
        <v>21</v>
      </c>
      <c r="H2" s="1" t="s">
        <v>21</v>
      </c>
      <c r="I2" s="1" t="s">
        <v>21</v>
      </c>
      <c r="J2" s="1" t="s">
        <v>21</v>
      </c>
    </row>
    <row r="3" spans="1:10" x14ac:dyDescent="0.35">
      <c r="A3" s="1" t="s">
        <v>10</v>
      </c>
      <c r="B3" s="1" t="s">
        <v>44</v>
      </c>
      <c r="C3" s="1" t="s">
        <v>41</v>
      </c>
      <c r="D3" s="1" t="s">
        <v>21</v>
      </c>
      <c r="E3" s="1" t="s">
        <v>21</v>
      </c>
      <c r="F3" s="1" t="s">
        <v>21</v>
      </c>
      <c r="G3" s="1" t="s">
        <v>21</v>
      </c>
      <c r="H3" s="1" t="s">
        <v>21</v>
      </c>
      <c r="I3" s="1" t="s">
        <v>21</v>
      </c>
      <c r="J3" s="1" t="s">
        <v>21</v>
      </c>
    </row>
    <row r="4" spans="1:10" x14ac:dyDescent="0.35">
      <c r="A4" s="1" t="s">
        <v>11</v>
      </c>
      <c r="B4" s="1" t="s">
        <v>44</v>
      </c>
      <c r="C4" s="1" t="s">
        <v>42</v>
      </c>
      <c r="D4" s="1" t="s">
        <v>43</v>
      </c>
      <c r="E4" s="1" t="s">
        <v>21</v>
      </c>
      <c r="F4" s="1" t="s">
        <v>21</v>
      </c>
      <c r="G4" s="1" t="s">
        <v>21</v>
      </c>
      <c r="H4" s="1" t="s">
        <v>21</v>
      </c>
      <c r="I4" s="1" t="s">
        <v>21</v>
      </c>
      <c r="J4" s="1" t="s">
        <v>21</v>
      </c>
    </row>
    <row r="5" spans="1:10" x14ac:dyDescent="0.35">
      <c r="A5" s="1" t="s">
        <v>12</v>
      </c>
      <c r="B5" s="1" t="s">
        <v>44</v>
      </c>
      <c r="C5" s="1" t="s">
        <v>22</v>
      </c>
      <c r="D5" s="1" t="s">
        <v>23</v>
      </c>
      <c r="E5" s="1" t="s">
        <v>45</v>
      </c>
      <c r="F5" s="1" t="s">
        <v>21</v>
      </c>
      <c r="G5" s="1" t="s">
        <v>21</v>
      </c>
      <c r="H5" s="1" t="s">
        <v>21</v>
      </c>
      <c r="I5" s="1" t="s">
        <v>21</v>
      </c>
      <c r="J5" s="1" t="s">
        <v>21</v>
      </c>
    </row>
    <row r="6" spans="1:10" x14ac:dyDescent="0.35">
      <c r="A6" s="1" t="s">
        <v>13</v>
      </c>
      <c r="B6" s="1" t="s">
        <v>44</v>
      </c>
      <c r="C6" s="1" t="s">
        <v>24</v>
      </c>
      <c r="D6" s="1" t="s">
        <v>25</v>
      </c>
      <c r="E6" s="1" t="s">
        <v>46</v>
      </c>
      <c r="F6" s="1" t="s">
        <v>64</v>
      </c>
      <c r="G6" s="1" t="s">
        <v>21</v>
      </c>
      <c r="H6" s="1" t="s">
        <v>21</v>
      </c>
      <c r="I6" s="1" t="s">
        <v>21</v>
      </c>
      <c r="J6" s="1" t="s">
        <v>21</v>
      </c>
    </row>
    <row r="7" spans="1:10" x14ac:dyDescent="0.35">
      <c r="A7" s="1" t="s">
        <v>14</v>
      </c>
      <c r="B7" s="1" t="s">
        <v>44</v>
      </c>
      <c r="C7" s="1" t="s">
        <v>26</v>
      </c>
      <c r="D7" s="1" t="s">
        <v>27</v>
      </c>
      <c r="E7" s="1" t="s">
        <v>47</v>
      </c>
      <c r="F7" s="1" t="s">
        <v>65</v>
      </c>
      <c r="G7" s="1" t="s">
        <v>51</v>
      </c>
      <c r="H7" s="1" t="s">
        <v>21</v>
      </c>
      <c r="I7" s="1" t="s">
        <v>21</v>
      </c>
      <c r="J7" s="1" t="s">
        <v>21</v>
      </c>
    </row>
    <row r="8" spans="1:10" x14ac:dyDescent="0.35">
      <c r="A8" s="1" t="s">
        <v>15</v>
      </c>
      <c r="B8" s="1" t="s">
        <v>44</v>
      </c>
      <c r="C8" s="1" t="s">
        <v>28</v>
      </c>
      <c r="D8" s="1" t="s">
        <v>29</v>
      </c>
      <c r="E8" s="1" t="s">
        <v>48</v>
      </c>
      <c r="F8" s="1" t="s">
        <v>66</v>
      </c>
      <c r="G8" s="1" t="s">
        <v>52</v>
      </c>
      <c r="H8" s="1" t="s">
        <v>55</v>
      </c>
      <c r="I8" s="1" t="s">
        <v>21</v>
      </c>
      <c r="J8" s="1" t="s">
        <v>21</v>
      </c>
    </row>
    <row r="9" spans="1:10" x14ac:dyDescent="0.35">
      <c r="A9" s="1" t="s">
        <v>16</v>
      </c>
      <c r="B9" s="1" t="s">
        <v>44</v>
      </c>
      <c r="C9" s="1" t="s">
        <v>30</v>
      </c>
      <c r="D9" s="1" t="s">
        <v>31</v>
      </c>
      <c r="E9" s="1" t="s">
        <v>49</v>
      </c>
      <c r="F9" s="1" t="s">
        <v>67</v>
      </c>
      <c r="G9" s="1" t="s">
        <v>53</v>
      </c>
      <c r="H9" s="1" t="s">
        <v>56</v>
      </c>
      <c r="I9" s="1" t="s">
        <v>58</v>
      </c>
      <c r="J9" s="1" t="s">
        <v>21</v>
      </c>
    </row>
    <row r="10" spans="1:10" x14ac:dyDescent="0.35">
      <c r="A10" s="1" t="s">
        <v>17</v>
      </c>
      <c r="B10" s="1" t="s">
        <v>44</v>
      </c>
      <c r="C10" s="1" t="s">
        <v>32</v>
      </c>
      <c r="D10" s="1" t="s">
        <v>33</v>
      </c>
      <c r="E10" s="1" t="s">
        <v>50</v>
      </c>
      <c r="F10" s="1" t="s">
        <v>68</v>
      </c>
      <c r="G10" s="1" t="s">
        <v>54</v>
      </c>
      <c r="H10" s="1" t="s">
        <v>57</v>
      </c>
      <c r="I10" s="1" t="s">
        <v>59</v>
      </c>
      <c r="J10" s="1" t="s">
        <v>60</v>
      </c>
    </row>
    <row r="11" spans="1:10" x14ac:dyDescent="0.35">
      <c r="A11" s="1" t="s">
        <v>18</v>
      </c>
      <c r="B11" s="1" t="s">
        <v>44</v>
      </c>
      <c r="C11" s="1" t="s">
        <v>34</v>
      </c>
      <c r="D11" s="1" t="s">
        <v>35</v>
      </c>
      <c r="E11" s="1" t="s">
        <v>61</v>
      </c>
      <c r="F11" s="1" t="s">
        <v>69</v>
      </c>
      <c r="G11" s="1" t="s">
        <v>72</v>
      </c>
      <c r="H11" s="1" t="s">
        <v>81</v>
      </c>
      <c r="I11" s="1"/>
      <c r="J11" s="1"/>
    </row>
    <row r="12" spans="1:10" x14ac:dyDescent="0.35">
      <c r="A12" s="1" t="s">
        <v>19</v>
      </c>
      <c r="B12" s="1" t="s">
        <v>44</v>
      </c>
      <c r="C12" s="1" t="s">
        <v>36</v>
      </c>
      <c r="D12" s="1" t="s">
        <v>37</v>
      </c>
      <c r="E12" s="1" t="s">
        <v>62</v>
      </c>
      <c r="F12" s="1" t="s">
        <v>70</v>
      </c>
      <c r="G12" s="1" t="s">
        <v>73</v>
      </c>
      <c r="H12" s="1"/>
      <c r="I12" s="1"/>
      <c r="J12" s="1"/>
    </row>
    <row r="13" spans="1:10" x14ac:dyDescent="0.35">
      <c r="A13" s="1" t="s">
        <v>20</v>
      </c>
      <c r="B13" s="1" t="s">
        <v>44</v>
      </c>
      <c r="C13" s="1" t="s">
        <v>38</v>
      </c>
      <c r="D13" s="1" t="s">
        <v>39</v>
      </c>
      <c r="E13" s="1" t="s">
        <v>63</v>
      </c>
      <c r="F13" s="1" t="s">
        <v>71</v>
      </c>
      <c r="G13" s="1"/>
      <c r="H13" s="1"/>
      <c r="I13" s="1"/>
      <c r="J13" s="1"/>
    </row>
    <row r="14" spans="1:10" x14ac:dyDescent="0.35">
      <c r="A14" s="2" t="s">
        <v>74</v>
      </c>
      <c r="B14" s="1" t="s">
        <v>44</v>
      </c>
      <c r="C14" s="2" t="s">
        <v>76</v>
      </c>
      <c r="D14" s="2" t="s">
        <v>77</v>
      </c>
      <c r="E14" s="2" t="s">
        <v>80</v>
      </c>
      <c r="F14" s="2"/>
      <c r="G14" s="2"/>
      <c r="H14" s="2"/>
      <c r="I14" s="2"/>
      <c r="J14" s="2"/>
    </row>
    <row r="15" spans="1:10" x14ac:dyDescent="0.35">
      <c r="A15" s="2" t="s">
        <v>75</v>
      </c>
      <c r="B15" s="1" t="s">
        <v>44</v>
      </c>
      <c r="C15" s="2" t="s">
        <v>78</v>
      </c>
      <c r="D15" s="2" t="s">
        <v>79</v>
      </c>
      <c r="E15" s="2" t="s">
        <v>82</v>
      </c>
      <c r="F15" s="2"/>
      <c r="G15" s="2"/>
      <c r="H15" s="2"/>
      <c r="I15" s="2"/>
      <c r="J15" s="2"/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X G d l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F x n Z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Z 2 V S K I p H u A 4 A A A A R A A A A E w A c A E Z v c m 1 1 b G F z L 1 N l Y 3 R p b 2 4 x L m 0 g o h g A K K A U A A A A A A A A A A A A A A A A A A A A A A A A A A A A K 0 5 N L s n M z 1 M I h t C G 1 g B Q S w E C L Q A U A A I A C A B c Z 2 V S j Q a H k K I A A A D 1 A A A A E g A A A A A A A A A A A A A A A A A A A A A A Q 2 9 u Z m l n L 1 B h Y 2 t h Z 2 U u e G 1 s U E s B A i 0 A F A A C A A g A X G d l U g / K 6 a u k A A A A 6 Q A A A B M A A A A A A A A A A A A A A A A A 7 g A A A F t D b 2 5 0 Z W 5 0 X 1 R 5 c G V z X S 5 4 b W x Q S w E C L Q A U A A I A C A B c Z 2 V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4 2 R k 4 + u 2 U e P j z n r M N N f N A A A A A A C A A A A A A A Q Z g A A A A E A A C A A A A C R 1 B P V n W e x D n I S T c 5 h X F s + T L 1 c b 1 s H 7 K m i X J X a t P x X 7 w A A A A A O g A A A A A I A A C A A A A B H E F E d 6 o W C 8 t K 9 z V m e r U T a r 1 a 4 I 7 9 D m 7 E I K R J j Q p / e v F A A A A B 3 z h R F y 6 4 k c 4 e 8 B l J m E N + t 2 9 + A t N p l t / 8 r T N c i k l X E O u q 5 r z N 0 L Z g F M G h n 1 1 s x V e I j a C E U g X e l 3 l n P f 3 t 0 R X k H a M b B K 5 1 2 4 f 3 p o W c 9 x 9 I S v E A A A A B d H C A 9 8 q j 6 7 P T Q H 0 p P y A 2 B V D G z C K 4 T E V O H 8 s P 0 i G c v a w U o j H j x k n d U K Y F Y W 9 q / Z F 8 8 G X E v 1 f k j 5 d B D m B h j m n v e < / D a t a M a s h u p > 
</file>

<file path=customXml/itemProps1.xml><?xml version="1.0" encoding="utf-8"?>
<ds:datastoreItem xmlns:ds="http://schemas.openxmlformats.org/officeDocument/2006/customXml" ds:itemID="{1A52BCC7-5DE9-40A3-9FBD-37E7718808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Colony Screen P Summary</vt:lpstr>
      <vt:lpstr>Colony Screen Counts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Myung Chang Lee</dc:creator>
  <cp:lastModifiedBy>Myung Chang Lee</cp:lastModifiedBy>
  <dcterms:created xsi:type="dcterms:W3CDTF">2021-03-05T20:30:41Z</dcterms:created>
  <dcterms:modified xsi:type="dcterms:W3CDTF">2021-03-08T23:41:13Z</dcterms:modified>
</cp:coreProperties>
</file>