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-15" yWindow="-15" windowWidth="7200" windowHeight="11760" tabRatio="500"/>
  </bookViews>
  <sheets>
    <sheet name="blankData" sheetId="1" r:id="rId1"/>
    <sheet name="ET535" sheetId="2" r:id="rId2"/>
    <sheet name="ET2535" sheetId="4" r:id="rId3"/>
  </sheets>
  <calcPr calcId="145621"/>
</workbook>
</file>

<file path=xl/calcChain.xml><?xml version="1.0" encoding="utf-8"?>
<calcChain xmlns="http://schemas.openxmlformats.org/spreadsheetml/2006/main">
  <c r="A45" i="4" l="1"/>
  <c r="B45" i="4"/>
  <c r="C45" i="4"/>
  <c r="D45" i="4"/>
  <c r="E45" i="4"/>
  <c r="F45" i="4"/>
  <c r="G45" i="4"/>
  <c r="H45" i="4"/>
  <c r="I45" i="4"/>
  <c r="A46" i="4"/>
  <c r="B46" i="4"/>
  <c r="C46" i="4"/>
  <c r="D46" i="4"/>
  <c r="E46" i="4"/>
  <c r="F46" i="4"/>
  <c r="G46" i="4"/>
  <c r="H46" i="4"/>
  <c r="I46" i="4"/>
  <c r="A47" i="4"/>
  <c r="B47" i="4"/>
  <c r="C47" i="4"/>
  <c r="D47" i="4"/>
  <c r="E47" i="4"/>
  <c r="F47" i="4"/>
  <c r="G47" i="4"/>
  <c r="H47" i="4"/>
  <c r="I47" i="4"/>
  <c r="A48" i="4"/>
  <c r="B48" i="4"/>
  <c r="C48" i="4"/>
  <c r="D48" i="4"/>
  <c r="E48" i="4"/>
  <c r="F48" i="4"/>
  <c r="G48" i="4"/>
  <c r="H48" i="4"/>
  <c r="I48" i="4"/>
  <c r="A49" i="4"/>
  <c r="B49" i="4"/>
  <c r="C49" i="4"/>
  <c r="D49" i="4"/>
  <c r="E49" i="4"/>
  <c r="F49" i="4"/>
  <c r="G49" i="4"/>
  <c r="H49" i="4"/>
  <c r="I49" i="4"/>
  <c r="A50" i="4"/>
  <c r="B50" i="4"/>
  <c r="C50" i="4"/>
  <c r="D50" i="4"/>
  <c r="E50" i="4"/>
  <c r="F50" i="4"/>
  <c r="G50" i="4"/>
  <c r="H50" i="4"/>
  <c r="I50" i="4"/>
  <c r="A51" i="4"/>
  <c r="B51" i="4"/>
  <c r="C51" i="4"/>
  <c r="D51" i="4"/>
  <c r="E51" i="4"/>
  <c r="F51" i="4"/>
  <c r="G51" i="4"/>
  <c r="H51" i="4"/>
  <c r="I51" i="4"/>
  <c r="A52" i="4"/>
  <c r="B52" i="4"/>
  <c r="C52" i="4"/>
  <c r="D52" i="4"/>
  <c r="E52" i="4"/>
  <c r="F52" i="4"/>
  <c r="G52" i="4"/>
  <c r="H52" i="4"/>
  <c r="I52" i="4"/>
  <c r="A53" i="4"/>
  <c r="B53" i="4"/>
  <c r="C53" i="4"/>
  <c r="D53" i="4"/>
  <c r="E53" i="4"/>
  <c r="F53" i="4"/>
  <c r="G53" i="4"/>
  <c r="H53" i="4"/>
  <c r="I53" i="4"/>
  <c r="R28" i="4"/>
  <c r="Q28" i="4"/>
  <c r="P28" i="4"/>
  <c r="O28" i="4"/>
  <c r="N28" i="4"/>
  <c r="M28" i="4"/>
  <c r="Q27" i="4"/>
  <c r="P27" i="4"/>
  <c r="O27" i="4"/>
  <c r="N27" i="4"/>
  <c r="M27" i="4"/>
  <c r="P26" i="4"/>
  <c r="O26" i="4"/>
  <c r="N26" i="4"/>
  <c r="M26" i="4"/>
  <c r="O25" i="4"/>
  <c r="N25" i="4"/>
  <c r="M25" i="4"/>
  <c r="N24" i="4"/>
  <c r="M24" i="4"/>
  <c r="M23" i="4"/>
  <c r="Q16" i="4"/>
  <c r="P16" i="4"/>
  <c r="O16" i="4"/>
  <c r="N16" i="4"/>
  <c r="M16" i="4"/>
  <c r="P15" i="4"/>
  <c r="O15" i="4"/>
  <c r="N15" i="4"/>
  <c r="M15" i="4"/>
  <c r="O14" i="4"/>
  <c r="N14" i="4"/>
  <c r="M14" i="4"/>
  <c r="N13" i="4"/>
  <c r="M13" i="4"/>
  <c r="M12" i="4"/>
  <c r="J7" i="4"/>
  <c r="K7" i="4"/>
  <c r="C7" i="4"/>
  <c r="A7" i="4"/>
  <c r="P6" i="4"/>
  <c r="Q6" i="4"/>
  <c r="O6" i="4"/>
  <c r="J6" i="4"/>
  <c r="K6" i="4"/>
  <c r="C6" i="4"/>
  <c r="A6" i="4"/>
  <c r="P5" i="4"/>
  <c r="Q5" i="4"/>
  <c r="O5" i="4"/>
  <c r="J5" i="4"/>
  <c r="K5" i="4"/>
  <c r="C5" i="4"/>
  <c r="A5" i="4"/>
  <c r="P4" i="4"/>
  <c r="Q4" i="4"/>
  <c r="O4" i="4"/>
  <c r="J4" i="4"/>
  <c r="K4" i="4"/>
  <c r="B45" i="2"/>
  <c r="C45" i="2"/>
  <c r="D45" i="2"/>
  <c r="E45" i="2"/>
  <c r="F45" i="2"/>
  <c r="G45" i="2"/>
  <c r="H45" i="2"/>
  <c r="I45" i="2"/>
  <c r="J45" i="2"/>
  <c r="B46" i="2"/>
  <c r="C46" i="2"/>
  <c r="D46" i="2"/>
  <c r="E46" i="2"/>
  <c r="F46" i="2"/>
  <c r="G46" i="2"/>
  <c r="H46" i="2"/>
  <c r="I46" i="2"/>
  <c r="J46" i="2"/>
  <c r="B47" i="2"/>
  <c r="C47" i="2"/>
  <c r="D47" i="2"/>
  <c r="E47" i="2"/>
  <c r="F47" i="2"/>
  <c r="G47" i="2"/>
  <c r="H47" i="2"/>
  <c r="I47" i="2"/>
  <c r="J47" i="2"/>
  <c r="B48" i="2"/>
  <c r="C48" i="2"/>
  <c r="D48" i="2"/>
  <c r="E48" i="2"/>
  <c r="F48" i="2"/>
  <c r="G48" i="2"/>
  <c r="H48" i="2"/>
  <c r="I48" i="2"/>
  <c r="J48" i="2"/>
  <c r="B49" i="2"/>
  <c r="C49" i="2"/>
  <c r="D49" i="2"/>
  <c r="E49" i="2"/>
  <c r="F49" i="2"/>
  <c r="G49" i="2"/>
  <c r="H49" i="2"/>
  <c r="I49" i="2"/>
  <c r="J49" i="2"/>
  <c r="B50" i="2"/>
  <c r="C50" i="2"/>
  <c r="D50" i="2"/>
  <c r="E50" i="2"/>
  <c r="F50" i="2"/>
  <c r="G50" i="2"/>
  <c r="H50" i="2"/>
  <c r="I50" i="2"/>
  <c r="J50" i="2"/>
  <c r="B51" i="2"/>
  <c r="C51" i="2"/>
  <c r="D51" i="2"/>
  <c r="E51" i="2"/>
  <c r="F51" i="2"/>
  <c r="G51" i="2"/>
  <c r="H51" i="2"/>
  <c r="I51" i="2"/>
  <c r="J51" i="2"/>
  <c r="B52" i="2"/>
  <c r="C52" i="2"/>
  <c r="D52" i="2"/>
  <c r="E52" i="2"/>
  <c r="F52" i="2"/>
  <c r="G52" i="2"/>
  <c r="H52" i="2"/>
  <c r="I52" i="2"/>
  <c r="J52" i="2"/>
  <c r="B53" i="2"/>
  <c r="C53" i="2"/>
  <c r="D53" i="2"/>
  <c r="E53" i="2"/>
  <c r="F53" i="2"/>
  <c r="G53" i="2"/>
  <c r="H53" i="2"/>
  <c r="I53" i="2"/>
  <c r="J53" i="2"/>
  <c r="C7" i="2"/>
  <c r="O6" i="2"/>
  <c r="C6" i="2"/>
  <c r="O5" i="2"/>
  <c r="C5" i="2"/>
  <c r="O4" i="2"/>
  <c r="P5" i="2"/>
  <c r="Q5" i="2"/>
  <c r="P6" i="2"/>
  <c r="Q6" i="2"/>
  <c r="P4" i="2"/>
  <c r="Q4" i="2"/>
  <c r="R28" i="2"/>
  <c r="Q28" i="2"/>
  <c r="P28" i="2"/>
  <c r="O28" i="2"/>
  <c r="N28" i="2"/>
  <c r="M28" i="2"/>
  <c r="J5" i="2"/>
  <c r="K5" i="2"/>
  <c r="J6" i="2"/>
  <c r="K6" i="2"/>
  <c r="J7" i="2"/>
  <c r="K7" i="2"/>
  <c r="J4" i="2"/>
  <c r="K4" i="2"/>
  <c r="Q27" i="2"/>
  <c r="P27" i="2"/>
  <c r="O27" i="2"/>
  <c r="N27" i="2"/>
  <c r="M27" i="2"/>
  <c r="P26" i="2"/>
  <c r="O26" i="2"/>
  <c r="N26" i="2"/>
  <c r="M26" i="2"/>
  <c r="O25" i="2"/>
  <c r="N25" i="2"/>
  <c r="M25" i="2"/>
  <c r="N24" i="2"/>
  <c r="M24" i="2"/>
  <c r="M23" i="2"/>
  <c r="N16" i="2"/>
  <c r="N15" i="2"/>
  <c r="N14" i="2"/>
  <c r="N13" i="2"/>
  <c r="M16" i="2"/>
  <c r="M15" i="2"/>
  <c r="M14" i="2"/>
  <c r="M13" i="2"/>
  <c r="M12" i="2"/>
  <c r="Q16" i="2"/>
  <c r="P16" i="2"/>
  <c r="P15" i="2"/>
  <c r="O16" i="2"/>
  <c r="O15" i="2"/>
  <c r="O14" i="2"/>
  <c r="A7" i="2"/>
  <c r="A6" i="2"/>
  <c r="A5" i="2"/>
</calcChain>
</file>

<file path=xl/sharedStrings.xml><?xml version="1.0" encoding="utf-8"?>
<sst xmlns="http://schemas.openxmlformats.org/spreadsheetml/2006/main" count="274" uniqueCount="81">
  <si>
    <t>covtrbl:</t>
    <phoneticPr fontId="3" type="noConversion"/>
  </si>
  <si>
    <t>204/205</t>
    <phoneticPr fontId="3" type="noConversion"/>
  </si>
  <si>
    <t>206/205</t>
    <phoneticPr fontId="3" type="noConversion"/>
  </si>
  <si>
    <t>207/205</t>
    <phoneticPr fontId="3" type="noConversion"/>
  </si>
  <si>
    <t>208/205</t>
    <phoneticPr fontId="3" type="noConversion"/>
  </si>
  <si>
    <t>206/204</t>
  </si>
  <si>
    <t>206/204</t>
    <phoneticPr fontId="3" type="noConversion"/>
  </si>
  <si>
    <t>207/204</t>
  </si>
  <si>
    <t>207/204</t>
    <phoneticPr fontId="3" type="noConversion"/>
  </si>
  <si>
    <t>208/204</t>
  </si>
  <si>
    <t>208/204</t>
    <phoneticPr fontId="3" type="noConversion"/>
  </si>
  <si>
    <t>207/205</t>
    <phoneticPr fontId="3" type="noConversion"/>
  </si>
  <si>
    <t>208/205</t>
    <phoneticPr fontId="3" type="noConversion"/>
  </si>
  <si>
    <t>ET535</t>
    <phoneticPr fontId="3" type="noConversion"/>
  </si>
  <si>
    <t>Pb Blank IC</t>
    <phoneticPr fontId="3" type="noConversion"/>
  </si>
  <si>
    <t>1σ %</t>
    <phoneticPr fontId="3" type="noConversion"/>
  </si>
  <si>
    <t>Tracer-Blank Correlation Matrix</t>
    <phoneticPr fontId="3" type="noConversion"/>
  </si>
  <si>
    <t>blank IC</t>
    <phoneticPr fontId="3" type="noConversion"/>
  </si>
  <si>
    <t>tracer IC:</t>
    <phoneticPr fontId="3" type="noConversion"/>
  </si>
  <si>
    <t>trIC:</t>
    <phoneticPr fontId="3" type="noConversion"/>
  </si>
  <si>
    <t>v(2:4)</t>
    <phoneticPr fontId="3" type="noConversion"/>
  </si>
  <si>
    <t>Tracer-Blank Covariance Matrix</t>
    <phoneticPr fontId="3" type="noConversion"/>
  </si>
  <si>
    <t>TPB 9</t>
    <phoneticPr fontId="3" type="noConversion"/>
  </si>
  <si>
    <t>TPB 10</t>
    <phoneticPr fontId="3" type="noConversion"/>
  </si>
  <si>
    <t>TPB 13</t>
    <phoneticPr fontId="3" type="noConversion"/>
  </si>
  <si>
    <t>NP TPB 15</t>
    <phoneticPr fontId="3" type="noConversion"/>
  </si>
  <si>
    <t>TPB NP8</t>
    <phoneticPr fontId="3" type="noConversion"/>
  </si>
  <si>
    <t>Nd NPB11</t>
    <phoneticPr fontId="3" type="noConversion"/>
  </si>
  <si>
    <t>ND_TPB14</t>
    <phoneticPr fontId="3" type="noConversion"/>
  </si>
  <si>
    <t>TPB Nd-12</t>
    <phoneticPr fontId="3" type="noConversion"/>
  </si>
  <si>
    <t>NP15</t>
    <phoneticPr fontId="3" type="noConversion"/>
  </si>
  <si>
    <t>NP 15</t>
    <phoneticPr fontId="3" type="noConversion"/>
  </si>
  <si>
    <t>ND-5</t>
    <phoneticPr fontId="3" type="noConversion"/>
  </si>
  <si>
    <t>ND-8</t>
    <phoneticPr fontId="3" type="noConversion"/>
  </si>
  <si>
    <t>For Cut/Paste into MATLAB:</t>
    <phoneticPr fontId="3" type="noConversion"/>
  </si>
  <si>
    <t>(this is a link to above)</t>
    <phoneticPr fontId="3" type="noConversion"/>
  </si>
  <si>
    <t>ET2535</t>
    <phoneticPr fontId="3" type="noConversion"/>
  </si>
  <si>
    <t>ET2535</t>
    <phoneticPr fontId="3" type="noConversion"/>
  </si>
  <si>
    <t>ET2535</t>
    <phoneticPr fontId="3" type="noConversion"/>
  </si>
  <si>
    <t>Nd TPB2</t>
    <phoneticPr fontId="3" type="noConversion"/>
  </si>
  <si>
    <t>Nd TPB7</t>
    <phoneticPr fontId="3" type="noConversion"/>
  </si>
  <si>
    <t>Np TPB5</t>
    <phoneticPr fontId="3" type="noConversion"/>
  </si>
  <si>
    <t>NP TPB10</t>
    <phoneticPr fontId="3" type="noConversion"/>
  </si>
  <si>
    <t>204/205</t>
  </si>
  <si>
    <t>206/205</t>
  </si>
  <si>
    <t>207/205</t>
  </si>
  <si>
    <t>208/205</t>
  </si>
  <si>
    <t>LaTeX table design:</t>
    <phoneticPr fontId="3" type="noConversion"/>
  </si>
  <si>
    <t>2σ abs</t>
  </si>
  <si>
    <t>ET535</t>
  </si>
  <si>
    <t>Pb Blank IC</t>
  </si>
  <si>
    <t>Blank</t>
    <phoneticPr fontId="3" type="noConversion"/>
  </si>
  <si>
    <t>Tracer-Blank Correlation Matrix</t>
  </si>
  <si>
    <t>value</t>
    <phoneticPr fontId="3" type="noConversion"/>
  </si>
  <si>
    <t>ET2535</t>
    <phoneticPr fontId="3" type="noConversion"/>
  </si>
  <si>
    <t>a</t>
    <phoneticPr fontId="3" type="noConversion"/>
  </si>
  <si>
    <t>v</t>
    <phoneticPr fontId="3" type="noConversion"/>
  </si>
  <si>
    <t>avmin2:</t>
    <phoneticPr fontId="3" type="noConversion"/>
  </si>
  <si>
    <t>Sav2:</t>
    <phoneticPr fontId="3" type="noConversion"/>
  </si>
  <si>
    <t>v(2)</t>
    <phoneticPr fontId="3" type="noConversion"/>
  </si>
  <si>
    <t>v(3)</t>
    <phoneticPr fontId="3" type="noConversion"/>
  </si>
  <si>
    <t>v(4)</t>
    <phoneticPr fontId="3" type="noConversion"/>
  </si>
  <si>
    <t>a(2)</t>
    <phoneticPr fontId="3" type="noConversion"/>
  </si>
  <si>
    <t>a(3)</t>
    <phoneticPr fontId="3" type="noConversion"/>
  </si>
  <si>
    <t>a(4)</t>
    <phoneticPr fontId="3" type="noConversion"/>
  </si>
  <si>
    <t>covariance</t>
    <phoneticPr fontId="3" type="noConversion"/>
  </si>
  <si>
    <t>correlation</t>
    <phoneticPr fontId="3" type="noConversion"/>
  </si>
  <si>
    <t>2σ abs</t>
    <phoneticPr fontId="3" type="noConversion"/>
  </si>
  <si>
    <t>1σ abs</t>
    <phoneticPr fontId="3" type="noConversion"/>
  </si>
  <si>
    <t>A</t>
  </si>
  <si>
    <t>B</t>
  </si>
  <si>
    <t>C</t>
  </si>
  <si>
    <t>D</t>
  </si>
  <si>
    <t>E</t>
  </si>
  <si>
    <t>alphaPb</t>
  </si>
  <si>
    <t>±1σ (abs)</t>
  </si>
  <si>
    <t>±1σ (%)</t>
  </si>
  <si>
    <t>tracer mass (g)</t>
  </si>
  <si>
    <t>Measurements of TPBs from Matt Rioux with ET535 at MIT</t>
  </si>
  <si>
    <t>Measurements of large ET535 loads from Dan Condon at NIGL</t>
  </si>
  <si>
    <t>Measurements of ET2535 loads from MIT and NIGL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</si>
</sst>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"/>
    <numFmt numFmtId="165" formatCode="0.000000"/>
    <numFmt numFmtId="166" formatCode="0.00000"/>
    <numFmt numFmtId="167" formatCode="0.000"/>
    <numFmt numFmtId="168" formatCode="0.0000000"/>
    <numFmt numFmtId="169" formatCode="0.00000000000E+00"/>
    <numFmt numFmtId="170" formatCode="0.00000000"/>
  </numFmts>
  <fonts count="6" x14ac:knownFonts="1">
    <font>
      <sz val="10"/>
      <name val="Verdana"/>
    </font>
    <font>
      <i/>
      <sz val="10"/>
      <name val="Verdana"/>
      <family val="2"/>
    </font>
    <font>
      <i/>
      <sz val="10"/>
      <name val="Verdana"/>
      <family val="2"/>
    </font>
    <font>
      <sz val="8"/>
      <name val="Verdana"/>
      <family val="2"/>
    </font>
    <font>
      <sz val="6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11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0" fillId="0" borderId="2" xfId="0" applyNumberFormat="1" applyBorder="1"/>
    <xf numFmtId="11" fontId="0" fillId="0" borderId="0" xfId="0" applyNumberFormat="1" applyBorder="1"/>
    <xf numFmtId="11" fontId="0" fillId="0" borderId="3" xfId="0" applyNumberFormat="1" applyBorder="1"/>
    <xf numFmtId="165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1" fontId="0" fillId="2" borderId="1" xfId="0" applyNumberFormat="1" applyFill="1" applyBorder="1"/>
    <xf numFmtId="11" fontId="0" fillId="2" borderId="0" xfId="0" applyNumberFormat="1" applyFill="1" applyBorder="1"/>
    <xf numFmtId="165" fontId="0" fillId="2" borderId="0" xfId="0" applyNumberFormat="1" applyFill="1" applyBorder="1"/>
    <xf numFmtId="0" fontId="0" fillId="0" borderId="0" xfId="0" quotePrefix="1"/>
    <xf numFmtId="166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3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1" fontId="0" fillId="0" borderId="0" xfId="0" applyNumberFormat="1"/>
    <xf numFmtId="0" fontId="0" fillId="0" borderId="3" xfId="0" applyNumberFormat="1" applyFill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1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7" fontId="0" fillId="0" borderId="0" xfId="0" applyNumberFormat="1" applyFill="1" applyAlignment="1">
      <alignment horizontal="center"/>
    </xf>
    <xf numFmtId="0" fontId="2" fillId="0" borderId="0" xfId="0" applyFont="1"/>
    <xf numFmtId="165" fontId="2" fillId="0" borderId="0" xfId="0" applyNumberFormat="1" applyFont="1"/>
    <xf numFmtId="1" fontId="2" fillId="0" borderId="0" xfId="0" applyNumberFormat="1" applyFont="1"/>
    <xf numFmtId="168" fontId="2" fillId="0" borderId="0" xfId="0" applyNumberFormat="1" applyFont="1"/>
    <xf numFmtId="168" fontId="0" fillId="0" borderId="0" xfId="0" applyNumberFormat="1"/>
    <xf numFmtId="165" fontId="0" fillId="0" borderId="0" xfId="0" applyNumberFormat="1"/>
    <xf numFmtId="164" fontId="0" fillId="0" borderId="0" xfId="0" applyNumberFormat="1" applyBorder="1" applyAlignment="1">
      <alignment horizontal="center"/>
    </xf>
    <xf numFmtId="2" fontId="0" fillId="0" borderId="0" xfId="0" applyNumberFormat="1"/>
    <xf numFmtId="166" fontId="0" fillId="0" borderId="0" xfId="0" applyNumberFormat="1" applyBorder="1" applyAlignment="1">
      <alignment horizontal="center"/>
    </xf>
    <xf numFmtId="169" fontId="4" fillId="2" borderId="1" xfId="0" applyNumberFormat="1" applyFont="1" applyFill="1" applyBorder="1"/>
    <xf numFmtId="169" fontId="4" fillId="0" borderId="2" xfId="0" applyNumberFormat="1" applyFont="1" applyBorder="1"/>
    <xf numFmtId="169" fontId="4" fillId="0" borderId="2" xfId="0" applyNumberFormat="1" applyFont="1" applyBorder="1" applyAlignment="1">
      <alignment horizontal="center"/>
    </xf>
    <xf numFmtId="169" fontId="4" fillId="0" borderId="3" xfId="0" applyNumberFormat="1" applyFont="1" applyBorder="1"/>
    <xf numFmtId="169" fontId="4" fillId="2" borderId="0" xfId="0" applyNumberFormat="1" applyFont="1" applyFill="1" applyBorder="1"/>
    <xf numFmtId="169" fontId="4" fillId="0" borderId="0" xfId="0" applyNumberFormat="1" applyFont="1" applyBorder="1"/>
    <xf numFmtId="169" fontId="4" fillId="0" borderId="0" xfId="0" applyNumberFormat="1" applyFont="1"/>
    <xf numFmtId="169" fontId="4" fillId="0" borderId="3" xfId="0" applyNumberFormat="1" applyFont="1" applyBorder="1" applyAlignment="1">
      <alignment horizontal="center"/>
    </xf>
    <xf numFmtId="0" fontId="5" fillId="0" borderId="0" xfId="0" applyFont="1"/>
    <xf numFmtId="0" fontId="4" fillId="2" borderId="1" xfId="0" applyNumberFormat="1" applyFont="1" applyFill="1" applyBorder="1"/>
    <xf numFmtId="0" fontId="4" fillId="0" borderId="2" xfId="0" applyNumberFormat="1" applyFont="1" applyBorder="1"/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/>
    <xf numFmtId="0" fontId="4" fillId="2" borderId="0" xfId="0" applyNumberFormat="1" applyFont="1" applyFill="1" applyBorder="1"/>
    <xf numFmtId="0" fontId="4" fillId="0" borderId="0" xfId="0" applyNumberFormat="1" applyFont="1" applyBorder="1"/>
    <xf numFmtId="0" fontId="4" fillId="0" borderId="0" xfId="0" applyNumberFormat="1" applyFont="1"/>
    <xf numFmtId="0" fontId="4" fillId="0" borderId="3" xfId="0" applyNumberFormat="1" applyFont="1" applyBorder="1" applyAlignment="1">
      <alignment horizontal="center"/>
    </xf>
    <xf numFmtId="164" fontId="0" fillId="0" borderId="0" xfId="0" applyNumberFormat="1" applyBorder="1"/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166" fontId="0" fillId="0" borderId="0" xfId="0" applyNumberFormat="1" applyBorder="1"/>
    <xf numFmtId="170" fontId="0" fillId="0" borderId="0" xfId="0" applyNumberFormat="1"/>
    <xf numFmtId="170" fontId="0" fillId="0" borderId="0" xfId="0" applyNumberFormat="1" applyBorder="1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L49"/>
  <sheetViews>
    <sheetView tabSelected="1" topLeftCell="A5" workbookViewId="0">
      <selection activeCell="A28" sqref="A28"/>
    </sheetView>
  </sheetViews>
  <sheetFormatPr defaultColWidth="11" defaultRowHeight="12.75" x14ac:dyDescent="0.2"/>
  <cols>
    <col min="4" max="11" width="11" customWidth="1"/>
    <col min="12" max="12" width="13.875" customWidth="1"/>
    <col min="13" max="13" width="18.625" customWidth="1"/>
  </cols>
  <sheetData>
    <row r="1" spans="1:12" x14ac:dyDescent="0.2">
      <c r="A1" s="66" t="s">
        <v>78</v>
      </c>
    </row>
    <row r="2" spans="1:12" x14ac:dyDescent="0.2">
      <c r="B2" s="61" t="s">
        <v>74</v>
      </c>
      <c r="C2" s="61" t="s">
        <v>75</v>
      </c>
      <c r="D2" s="62" t="s">
        <v>43</v>
      </c>
      <c r="E2" s="62" t="s">
        <v>76</v>
      </c>
      <c r="F2" s="62" t="s">
        <v>44</v>
      </c>
      <c r="G2" s="62" t="s">
        <v>76</v>
      </c>
      <c r="H2" s="62" t="s">
        <v>45</v>
      </c>
      <c r="I2" s="62" t="s">
        <v>76</v>
      </c>
      <c r="J2" s="62" t="s">
        <v>46</v>
      </c>
      <c r="K2" s="62" t="s">
        <v>76</v>
      </c>
      <c r="L2" s="62" t="s">
        <v>77</v>
      </c>
    </row>
    <row r="3" spans="1:12" x14ac:dyDescent="0.2">
      <c r="A3" t="s">
        <v>22</v>
      </c>
      <c r="B3">
        <v>2.5000000000000001E-3</v>
      </c>
      <c r="C3">
        <v>2.0000000000000001E-4</v>
      </c>
      <c r="D3" s="65">
        <v>3.7476330000000001E-4</v>
      </c>
      <c r="E3" s="63">
        <v>1.0384554854400001</v>
      </c>
      <c r="F3" s="65">
        <v>5.6489607000000004E-3</v>
      </c>
      <c r="G3" s="63">
        <v>0.26268141656722904</v>
      </c>
      <c r="H3" s="65">
        <v>4.6964698999999999E-3</v>
      </c>
      <c r="I3" s="63">
        <v>0.28639034377559847</v>
      </c>
      <c r="J3" s="65">
        <v>1.1459184000000001E-2</v>
      </c>
      <c r="K3" s="63">
        <v>0.18110274195215492</v>
      </c>
      <c r="L3" s="60">
        <v>1.21E-2</v>
      </c>
    </row>
    <row r="4" spans="1:12" x14ac:dyDescent="0.2">
      <c r="A4" t="s">
        <v>23</v>
      </c>
      <c r="B4">
        <v>2.5000000000000001E-3</v>
      </c>
      <c r="C4">
        <v>2.0000000000000001E-4</v>
      </c>
      <c r="D4" s="65">
        <v>2.6416466000000002E-4</v>
      </c>
      <c r="E4" s="63">
        <v>0.784513562</v>
      </c>
      <c r="F4" s="65">
        <v>3.4584393999999999E-3</v>
      </c>
      <c r="G4" s="63">
        <v>0.26330724796930616</v>
      </c>
      <c r="H4" s="65">
        <v>2.8744475999999998E-3</v>
      </c>
      <c r="I4" s="63">
        <v>0.28029088791903778</v>
      </c>
      <c r="J4" s="65">
        <v>6.9711712E-3</v>
      </c>
      <c r="K4" s="63">
        <v>0.21635894712897072</v>
      </c>
      <c r="L4" s="60">
        <v>1.14E-2</v>
      </c>
    </row>
    <row r="5" spans="1:12" x14ac:dyDescent="0.2">
      <c r="A5" t="s">
        <v>24</v>
      </c>
      <c r="B5">
        <v>2.5000000000000001E-3</v>
      </c>
      <c r="C5">
        <v>2.0000000000000001E-4</v>
      </c>
      <c r="D5" s="65">
        <v>2.2908582E-4</v>
      </c>
      <c r="E5" s="63">
        <v>1.2558421509600002</v>
      </c>
      <c r="F5" s="65">
        <v>2.9284929999999999E-3</v>
      </c>
      <c r="G5" s="63">
        <v>0.39209898996827425</v>
      </c>
      <c r="H5" s="65">
        <v>2.4018171000000001E-3</v>
      </c>
      <c r="I5" s="63">
        <v>0.46518639414869067</v>
      </c>
      <c r="J5" s="65">
        <v>5.6363969E-3</v>
      </c>
      <c r="K5" s="63">
        <v>0.3566444031338224</v>
      </c>
      <c r="L5" s="60">
        <v>1.29E-2</v>
      </c>
    </row>
    <row r="6" spans="1:12" x14ac:dyDescent="0.2">
      <c r="A6" t="s">
        <v>25</v>
      </c>
      <c r="B6">
        <v>2.5000000000000001E-3</v>
      </c>
      <c r="C6">
        <v>2.0000000000000001E-4</v>
      </c>
      <c r="D6" s="65">
        <v>2.5369922999999997E-4</v>
      </c>
      <c r="E6" s="63">
        <v>0.79413193368000001</v>
      </c>
      <c r="F6" s="65">
        <v>3.4064637E-3</v>
      </c>
      <c r="G6" s="63">
        <v>0.31611545164840255</v>
      </c>
      <c r="H6" s="65">
        <v>2.7934033E-3</v>
      </c>
      <c r="I6" s="63">
        <v>0.24755906478668671</v>
      </c>
      <c r="J6" s="65">
        <v>7.0196143000000001E-3</v>
      </c>
      <c r="K6" s="63">
        <v>0.20597523371221751</v>
      </c>
      <c r="L6" s="60">
        <v>1.1900000000000001E-2</v>
      </c>
    </row>
    <row r="7" spans="1:12" x14ac:dyDescent="0.2">
      <c r="A7" t="s">
        <v>26</v>
      </c>
      <c r="B7">
        <v>2.5000000000000001E-3</v>
      </c>
      <c r="C7">
        <v>2.0000000000000001E-4</v>
      </c>
      <c r="D7" s="65">
        <v>4.6324510000000002E-4</v>
      </c>
      <c r="E7" s="63">
        <v>0.48822041184000009</v>
      </c>
      <c r="F7" s="65">
        <v>7.0126396000000004E-3</v>
      </c>
      <c r="G7" s="63">
        <v>0.15819684424779393</v>
      </c>
      <c r="H7" s="65">
        <v>5.9454110000000003E-3</v>
      </c>
      <c r="I7" s="63">
        <v>0.18770409294079268</v>
      </c>
      <c r="J7" s="65">
        <v>1.4392347E-2</v>
      </c>
      <c r="K7" s="63">
        <v>0.14590553678784859</v>
      </c>
      <c r="L7" s="60">
        <v>1.2800000000000001E-2</v>
      </c>
    </row>
    <row r="8" spans="1:12" x14ac:dyDescent="0.2">
      <c r="A8" t="s">
        <v>27</v>
      </c>
      <c r="B8">
        <v>2.5000000000000001E-3</v>
      </c>
      <c r="C8">
        <v>2.0000000000000001E-4</v>
      </c>
      <c r="D8" s="65">
        <v>2.9318277999999999E-4</v>
      </c>
      <c r="E8" s="63">
        <v>0.55326374552000002</v>
      </c>
      <c r="F8" s="65">
        <v>4.115489E-3</v>
      </c>
      <c r="G8" s="63">
        <v>0.14535502890614463</v>
      </c>
      <c r="H8" s="65">
        <v>3.3461864999999999E-3</v>
      </c>
      <c r="I8" s="63">
        <v>0.18843043689695121</v>
      </c>
      <c r="J8" s="65">
        <v>8.1919920000000004E-3</v>
      </c>
      <c r="K8" s="63">
        <v>9.5617636383086319E-2</v>
      </c>
      <c r="L8" s="60">
        <v>1.38E-2</v>
      </c>
    </row>
    <row r="9" spans="1:12" x14ac:dyDescent="0.2">
      <c r="A9" t="s">
        <v>28</v>
      </c>
      <c r="B9">
        <v>2.5000000000000001E-3</v>
      </c>
      <c r="C9">
        <v>2.0000000000000001E-4</v>
      </c>
      <c r="D9" s="65">
        <v>2.4718279999999998E-4</v>
      </c>
      <c r="E9" s="63">
        <v>0.53946287888</v>
      </c>
      <c r="F9" s="65">
        <v>3.2834263E-3</v>
      </c>
      <c r="G9" s="63">
        <v>0.19580141658239075</v>
      </c>
      <c r="H9" s="65">
        <v>2.7266723E-3</v>
      </c>
      <c r="I9" s="63">
        <v>0.18072731468273764</v>
      </c>
      <c r="J9" s="65">
        <v>6.6020475000000004E-3</v>
      </c>
      <c r="K9" s="63">
        <v>0.13521366476138713</v>
      </c>
      <c r="L9" s="60">
        <v>1.1900000000000001E-2</v>
      </c>
    </row>
    <row r="10" spans="1:12" x14ac:dyDescent="0.2">
      <c r="A10" t="s">
        <v>29</v>
      </c>
      <c r="B10">
        <v>2.5000000000000001E-3</v>
      </c>
      <c r="C10">
        <v>2.0000000000000001E-4</v>
      </c>
      <c r="D10" s="65">
        <v>2.2845910000000001E-4</v>
      </c>
      <c r="E10" s="63">
        <v>1.0907073004800001</v>
      </c>
      <c r="F10" s="65">
        <v>2.8206621999999999E-3</v>
      </c>
      <c r="G10" s="63">
        <v>0.30874146321687501</v>
      </c>
      <c r="H10" s="65">
        <v>2.3460629999999998E-3</v>
      </c>
      <c r="I10" s="63">
        <v>0.30250649726132944</v>
      </c>
      <c r="J10" s="65">
        <v>5.6687248000000003E-3</v>
      </c>
      <c r="K10" s="63">
        <v>0.2281501479690658</v>
      </c>
      <c r="L10" s="60">
        <v>1.3100000000000001E-2</v>
      </c>
    </row>
    <row r="11" spans="1:12" x14ac:dyDescent="0.2">
      <c r="A11" t="s">
        <v>30</v>
      </c>
      <c r="B11">
        <v>2.5000000000000001E-3</v>
      </c>
      <c r="C11">
        <v>2.0000000000000001E-4</v>
      </c>
      <c r="D11" s="65">
        <v>2.7984991999999999E-4</v>
      </c>
      <c r="E11" s="63">
        <v>1.1726311010400001</v>
      </c>
      <c r="F11" s="65">
        <v>3.7286668000000001E-3</v>
      </c>
      <c r="G11" s="63">
        <v>0.43194822382791609</v>
      </c>
      <c r="H11" s="65">
        <v>3.1438165E-3</v>
      </c>
      <c r="I11" s="63">
        <v>0.48410644614333831</v>
      </c>
      <c r="J11" s="65">
        <v>7.5744541999999996E-3</v>
      </c>
      <c r="K11" s="63">
        <v>0.26126086960947997</v>
      </c>
      <c r="L11" s="60">
        <v>1.1900000000000001E-2</v>
      </c>
    </row>
    <row r="12" spans="1:12" x14ac:dyDescent="0.2">
      <c r="A12" t="s">
        <v>31</v>
      </c>
      <c r="B12">
        <v>2.5000000000000001E-3</v>
      </c>
      <c r="C12">
        <v>2.0000000000000001E-4</v>
      </c>
      <c r="D12" s="65">
        <v>2.3833603000000001E-4</v>
      </c>
      <c r="E12" s="63">
        <v>0.5182963236</v>
      </c>
      <c r="F12" s="65">
        <v>3.1148187999999999E-3</v>
      </c>
      <c r="G12" s="63">
        <v>0.1648072665150683</v>
      </c>
      <c r="H12" s="65">
        <v>2.544948E-3</v>
      </c>
      <c r="I12" s="63">
        <v>0.25263848308022391</v>
      </c>
      <c r="J12" s="65">
        <v>6.2077354E-3</v>
      </c>
      <c r="K12" s="63">
        <v>0.1583135068585223</v>
      </c>
      <c r="L12" s="60">
        <v>1.18E-2</v>
      </c>
    </row>
    <row r="13" spans="1:12" x14ac:dyDescent="0.2">
      <c r="A13" t="s">
        <v>30</v>
      </c>
      <c r="B13">
        <v>2.5000000000000001E-3</v>
      </c>
      <c r="C13">
        <v>2.0000000000000001E-4</v>
      </c>
      <c r="D13" s="65">
        <v>2.3221628000000001E-4</v>
      </c>
      <c r="E13" s="63">
        <v>0.80017480864000012</v>
      </c>
      <c r="F13" s="65">
        <v>3.0586977999999998E-3</v>
      </c>
      <c r="G13" s="63">
        <v>0.31645146643493433</v>
      </c>
      <c r="H13" s="65">
        <v>2.4471806E-3</v>
      </c>
      <c r="I13" s="63">
        <v>0.44097201300384825</v>
      </c>
      <c r="J13" s="65">
        <v>5.9715271000000004E-3</v>
      </c>
      <c r="K13" s="63">
        <v>0.19299585875342032</v>
      </c>
      <c r="L13" s="60">
        <v>1.44E-2</v>
      </c>
    </row>
    <row r="14" spans="1:12" x14ac:dyDescent="0.2">
      <c r="A14" t="s">
        <v>32</v>
      </c>
      <c r="B14">
        <v>2.5000000000000001E-3</v>
      </c>
      <c r="C14">
        <v>2.0000000000000001E-4</v>
      </c>
      <c r="D14" s="65">
        <v>5.8438822999999998E-4</v>
      </c>
      <c r="E14" s="63">
        <v>0.54095616616000008</v>
      </c>
      <c r="F14" s="65">
        <v>9.7610956000000002E-3</v>
      </c>
      <c r="G14" s="63">
        <v>0.1174886521877912</v>
      </c>
      <c r="H14" s="65">
        <v>8.0430805000000008E-3</v>
      </c>
      <c r="I14" s="63">
        <v>0.11689154973303695</v>
      </c>
      <c r="J14" s="65">
        <v>1.9719238E-2</v>
      </c>
      <c r="K14" s="63">
        <v>8.2812656119702996E-2</v>
      </c>
      <c r="L14" s="60">
        <v>1.18E-2</v>
      </c>
    </row>
    <row r="15" spans="1:12" x14ac:dyDescent="0.2">
      <c r="A15" t="s">
        <v>33</v>
      </c>
      <c r="B15">
        <v>2.5000000000000001E-3</v>
      </c>
      <c r="C15">
        <v>2.0000000000000001E-4</v>
      </c>
      <c r="D15" s="65">
        <v>3.3820728E-4</v>
      </c>
      <c r="E15" s="63">
        <v>0.47531924768</v>
      </c>
      <c r="F15" s="65">
        <v>4.8574211999999999E-3</v>
      </c>
      <c r="G15" s="63">
        <v>0.22533842340839469</v>
      </c>
      <c r="H15" s="65">
        <v>4.0959615000000001E-3</v>
      </c>
      <c r="I15" s="63">
        <v>0.1888492321681664</v>
      </c>
      <c r="J15" s="65">
        <v>9.9465609999999996E-3</v>
      </c>
      <c r="K15" s="63">
        <v>0.1305888623336996</v>
      </c>
      <c r="L15" s="60">
        <v>1.44E-2</v>
      </c>
    </row>
    <row r="16" spans="1:12" x14ac:dyDescent="0.2">
      <c r="A16" t="s">
        <v>39</v>
      </c>
      <c r="B16">
        <v>2.5000000000000001E-3</v>
      </c>
      <c r="C16">
        <v>2.0000000000000001E-4</v>
      </c>
      <c r="D16" s="65">
        <v>3.1919811999999998E-4</v>
      </c>
      <c r="E16" s="63">
        <v>0.42288655160000005</v>
      </c>
      <c r="F16" s="65">
        <v>4.5278729000000004E-3</v>
      </c>
      <c r="G16" s="63">
        <v>0.26549605256066072</v>
      </c>
      <c r="H16" s="65">
        <v>3.7557726999999999E-3</v>
      </c>
      <c r="I16" s="63">
        <v>0.22832219246694505</v>
      </c>
      <c r="J16" s="65">
        <v>9.1797632999999993E-3</v>
      </c>
      <c r="K16" s="63">
        <v>0.12953478485973058</v>
      </c>
      <c r="L16" s="60">
        <v>1.1900000000000001E-2</v>
      </c>
    </row>
    <row r="17" spans="1:12" x14ac:dyDescent="0.2">
      <c r="A17" t="s">
        <v>40</v>
      </c>
      <c r="B17">
        <v>2.5000000000000001E-3</v>
      </c>
      <c r="C17">
        <v>2.0000000000000001E-4</v>
      </c>
      <c r="D17" s="65">
        <v>3.1117706000000002E-4</v>
      </c>
      <c r="E17" s="63">
        <v>0.48169410528000001</v>
      </c>
      <c r="F17" s="65">
        <v>4.5409166000000001E-3</v>
      </c>
      <c r="G17" s="63">
        <v>0.2070416102503404</v>
      </c>
      <c r="H17" s="65">
        <v>3.7593722E-3</v>
      </c>
      <c r="I17" s="63">
        <v>0.23358369110604116</v>
      </c>
      <c r="J17" s="65">
        <v>9.1960293000000002E-3</v>
      </c>
      <c r="K17" s="63">
        <v>0.10659194758413706</v>
      </c>
      <c r="L17" s="60">
        <v>1.1299999999999999E-2</v>
      </c>
    </row>
    <row r="18" spans="1:12" x14ac:dyDescent="0.2">
      <c r="A18" t="s">
        <v>41</v>
      </c>
      <c r="B18">
        <v>2.5000000000000001E-3</v>
      </c>
      <c r="C18">
        <v>2.0000000000000001E-4</v>
      </c>
      <c r="D18" s="65">
        <v>3.2683940000000002E-4</v>
      </c>
      <c r="E18" s="63">
        <v>0.48295581032000001</v>
      </c>
      <c r="F18" s="65">
        <v>4.7787445000000003E-3</v>
      </c>
      <c r="G18" s="63">
        <v>0.15477224194095476</v>
      </c>
      <c r="H18" s="65">
        <v>3.9598411E-3</v>
      </c>
      <c r="I18" s="63">
        <v>0.16249242118058463</v>
      </c>
      <c r="J18" s="65">
        <v>9.6807896999999993E-3</v>
      </c>
      <c r="K18" s="63">
        <v>9.53762636781533E-2</v>
      </c>
      <c r="L18" s="60">
        <v>1.23E-2</v>
      </c>
    </row>
    <row r="19" spans="1:12" x14ac:dyDescent="0.2">
      <c r="A19" t="s">
        <v>42</v>
      </c>
      <c r="B19">
        <v>2.5000000000000001E-3</v>
      </c>
      <c r="C19">
        <v>2.0000000000000001E-4</v>
      </c>
      <c r="D19" s="65">
        <v>3.153586E-4</v>
      </c>
      <c r="E19" s="63">
        <v>0.54954882384000003</v>
      </c>
      <c r="F19" s="65">
        <v>4.5031439000000001E-3</v>
      </c>
      <c r="G19" s="63">
        <v>0.24277271846050175</v>
      </c>
      <c r="H19" s="65">
        <v>3.6922531E-3</v>
      </c>
      <c r="I19" s="63">
        <v>0.36411756751481211</v>
      </c>
      <c r="J19" s="65">
        <v>9.0267663000000008E-3</v>
      </c>
      <c r="K19" s="63">
        <v>0.15663629433010956</v>
      </c>
      <c r="L19" s="60">
        <v>1.17E-2</v>
      </c>
    </row>
    <row r="21" spans="1:12" x14ac:dyDescent="0.2">
      <c r="A21" s="66" t="s">
        <v>79</v>
      </c>
    </row>
    <row r="22" spans="1:12" x14ac:dyDescent="0.2">
      <c r="A22" s="51" t="s">
        <v>69</v>
      </c>
      <c r="B22">
        <v>1.4E-3</v>
      </c>
      <c r="C22">
        <v>2.0000000000000001E-4</v>
      </c>
      <c r="D22" s="64">
        <v>1.0927349678787007E-4</v>
      </c>
      <c r="E22" s="63">
        <v>0.33765546324236223</v>
      </c>
      <c r="F22" s="64">
        <v>7.3806107900241294E-4</v>
      </c>
      <c r="G22" s="63">
        <v>0.13389678024091412</v>
      </c>
      <c r="H22" s="64">
        <v>5.8796936548206663E-4</v>
      </c>
      <c r="I22" s="63">
        <v>0.18725983777656877</v>
      </c>
      <c r="J22" s="64">
        <v>1.4650671837074549E-3</v>
      </c>
      <c r="K22" s="63">
        <v>0.13080433380885875</v>
      </c>
    </row>
    <row r="23" spans="1:12" x14ac:dyDescent="0.2">
      <c r="A23" s="51" t="s">
        <v>70</v>
      </c>
      <c r="B23">
        <v>1.4E-3</v>
      </c>
      <c r="C23">
        <v>2.0000000000000001E-4</v>
      </c>
      <c r="D23" s="64">
        <v>1.0791485180148278E-4</v>
      </c>
      <c r="E23" s="63">
        <v>0.25081001030846145</v>
      </c>
      <c r="F23" s="64">
        <v>7.2768028843483545E-4</v>
      </c>
      <c r="G23" s="63">
        <v>0.14135317975197101</v>
      </c>
      <c r="H23" s="64">
        <v>5.8321665785025106E-4</v>
      </c>
      <c r="I23" s="63">
        <v>0.17644685363659593</v>
      </c>
      <c r="J23" s="64">
        <v>1.4380526491947854E-3</v>
      </c>
      <c r="K23" s="63">
        <v>9.1872639798165179E-2</v>
      </c>
    </row>
    <row r="24" spans="1:12" x14ac:dyDescent="0.2">
      <c r="A24" s="51" t="s">
        <v>71</v>
      </c>
      <c r="B24">
        <v>1.4E-3</v>
      </c>
      <c r="C24">
        <v>2.0000000000000001E-4</v>
      </c>
      <c r="D24" s="64">
        <v>1.903704484811405E-4</v>
      </c>
      <c r="E24" s="63">
        <v>0.25122167374409005</v>
      </c>
      <c r="F24" s="64">
        <v>2.2206209039205387E-3</v>
      </c>
      <c r="G24" s="63">
        <v>9.5196407624435347E-2</v>
      </c>
      <c r="H24" s="64">
        <v>1.847235116031382E-3</v>
      </c>
      <c r="I24" s="63">
        <v>0.10783896911025356</v>
      </c>
      <c r="J24" s="64">
        <v>4.5095506501317629E-3</v>
      </c>
      <c r="K24" s="63">
        <v>6.6134941723017288E-2</v>
      </c>
    </row>
    <row r="25" spans="1:12" x14ac:dyDescent="0.2">
      <c r="A25" s="51" t="s">
        <v>72</v>
      </c>
      <c r="B25">
        <v>1.4E-3</v>
      </c>
      <c r="C25">
        <v>2.0000000000000001E-4</v>
      </c>
      <c r="D25" s="64">
        <v>1.9427991958614676E-4</v>
      </c>
      <c r="E25" s="63">
        <v>0.22956148772171397</v>
      </c>
      <c r="F25" s="64">
        <v>2.2709919147786786E-3</v>
      </c>
      <c r="G25" s="63">
        <v>0.11112822820346689</v>
      </c>
      <c r="H25" s="64">
        <v>1.894882898391205E-3</v>
      </c>
      <c r="I25" s="63">
        <v>9.3093700785621958E-2</v>
      </c>
      <c r="J25" s="64">
        <v>4.6136882595621672E-3</v>
      </c>
      <c r="K25" s="63">
        <v>7.768767232207513E-2</v>
      </c>
    </row>
    <row r="26" spans="1:12" x14ac:dyDescent="0.2">
      <c r="A26" s="51" t="s">
        <v>73</v>
      </c>
      <c r="B26">
        <v>1.4E-3</v>
      </c>
      <c r="C26">
        <v>2.0000000000000001E-4</v>
      </c>
      <c r="D26" s="64">
        <v>1.8943931836451976E-4</v>
      </c>
      <c r="E26" s="63">
        <v>0.2788534329941646</v>
      </c>
      <c r="F26" s="64">
        <v>2.2150067456980756E-3</v>
      </c>
      <c r="G26" s="63">
        <v>0.11059439458745324</v>
      </c>
      <c r="H26" s="64">
        <v>1.8388776883062799E-3</v>
      </c>
      <c r="I26" s="63">
        <v>8.878245679680713E-2</v>
      </c>
      <c r="J26" s="64">
        <v>4.4888278970023898E-3</v>
      </c>
      <c r="K26" s="63">
        <v>7.4988172227581168E-2</v>
      </c>
    </row>
    <row r="28" spans="1:12" x14ac:dyDescent="0.2">
      <c r="A28" s="66" t="s">
        <v>80</v>
      </c>
    </row>
    <row r="29" spans="1:12" x14ac:dyDescent="0.2">
      <c r="A29" s="72">
        <v>1</v>
      </c>
      <c r="B29" s="73">
        <v>0.19564000000000001</v>
      </c>
      <c r="C29" s="73">
        <v>1.2985604632E-2</v>
      </c>
      <c r="D29" s="64">
        <v>2.4225474700000001E-4</v>
      </c>
      <c r="E29" s="63">
        <v>0.60790986275286474</v>
      </c>
      <c r="F29" s="64">
        <v>3.0282120060000002E-3</v>
      </c>
      <c r="G29" s="63">
        <v>0.21590864467367152</v>
      </c>
      <c r="H29" s="64">
        <v>2.5367310790000001E-3</v>
      </c>
      <c r="I29" s="63">
        <v>0.25782106168613705</v>
      </c>
      <c r="J29" s="64">
        <v>6.1570523280000001E-3</v>
      </c>
      <c r="K29" s="63">
        <v>0.18413451593455421</v>
      </c>
    </row>
    <row r="30" spans="1:12" x14ac:dyDescent="0.2">
      <c r="A30" s="72">
        <v>2</v>
      </c>
      <c r="B30" s="73">
        <v>0.2031</v>
      </c>
      <c r="C30" s="73">
        <v>9.3974918199999993E-3</v>
      </c>
      <c r="D30" s="64">
        <v>2.3077348100000001E-4</v>
      </c>
      <c r="E30" s="63">
        <v>0.85516823312987178</v>
      </c>
      <c r="F30" s="64">
        <v>2.684235019E-3</v>
      </c>
      <c r="G30" s="63">
        <v>0.31947249176395609</v>
      </c>
      <c r="H30" s="64">
        <v>2.2767023350000002E-3</v>
      </c>
      <c r="I30" s="63">
        <v>0.33838479372403335</v>
      </c>
      <c r="J30" s="64">
        <v>5.4545272650000001E-3</v>
      </c>
      <c r="K30" s="63">
        <v>0.23170695435143271</v>
      </c>
    </row>
    <row r="31" spans="1:12" x14ac:dyDescent="0.2">
      <c r="A31" s="72">
        <v>3</v>
      </c>
      <c r="B31" s="73">
        <v>0.23627999999999999</v>
      </c>
      <c r="C31" s="73">
        <v>7.9462242809999993E-3</v>
      </c>
      <c r="D31" s="64">
        <v>2.29508974E-4</v>
      </c>
      <c r="E31" s="63">
        <v>0.66456747787125747</v>
      </c>
      <c r="F31" s="64">
        <v>2.7078470989999998E-3</v>
      </c>
      <c r="G31" s="63">
        <v>0.21123580065182992</v>
      </c>
      <c r="H31" s="64">
        <v>2.288471499E-3</v>
      </c>
      <c r="I31" s="63">
        <v>0.27276286826065471</v>
      </c>
      <c r="J31" s="64">
        <v>5.5334833570000004E-3</v>
      </c>
      <c r="K31" s="63">
        <v>0.13181062505181759</v>
      </c>
    </row>
    <row r="32" spans="1:12" x14ac:dyDescent="0.2">
      <c r="A32" s="72">
        <v>4</v>
      </c>
      <c r="B32" s="73">
        <v>0.2271</v>
      </c>
      <c r="C32" s="73">
        <v>9.8584269589999992E-3</v>
      </c>
      <c r="D32" s="64">
        <v>2.00690258E-4</v>
      </c>
      <c r="E32" s="63">
        <v>0.51873345042986596</v>
      </c>
      <c r="F32" s="64">
        <v>2.202422199E-3</v>
      </c>
      <c r="G32" s="63">
        <v>0.18158321332829974</v>
      </c>
      <c r="H32" s="64">
        <v>1.8544455090000001E-3</v>
      </c>
      <c r="I32" s="63">
        <v>0.27528824520451306</v>
      </c>
      <c r="J32" s="64">
        <v>4.5212797209999997E-3</v>
      </c>
      <c r="K32" s="63">
        <v>0.13326113117963401</v>
      </c>
    </row>
    <row r="33" spans="1:11" x14ac:dyDescent="0.2">
      <c r="A33" s="72">
        <v>5</v>
      </c>
      <c r="B33" s="73">
        <v>0.24381</v>
      </c>
      <c r="C33" s="73">
        <v>4.9252205740000004E-3</v>
      </c>
      <c r="D33" s="64">
        <v>1.85089276E-4</v>
      </c>
      <c r="E33" s="63">
        <v>0.31489587759800841</v>
      </c>
      <c r="F33" s="64">
        <v>1.9546147539999999E-3</v>
      </c>
      <c r="G33" s="63">
        <v>0.13063106142910041</v>
      </c>
      <c r="H33" s="64">
        <v>1.6361832429999999E-3</v>
      </c>
      <c r="I33" s="63">
        <v>0.13200914440608288</v>
      </c>
      <c r="J33" s="64">
        <v>3.9719454000000003E-3</v>
      </c>
      <c r="K33" s="63">
        <v>9.4723016585273295E-2</v>
      </c>
    </row>
    <row r="34" spans="1:11" x14ac:dyDescent="0.2">
      <c r="A34" s="72">
        <v>6</v>
      </c>
      <c r="B34" s="73">
        <v>0.23813999999999999</v>
      </c>
      <c r="C34" s="73">
        <v>6.1050981409999996E-3</v>
      </c>
      <c r="D34" s="64">
        <v>1.8924843600000001E-4</v>
      </c>
      <c r="E34" s="63">
        <v>0.45704763446499497</v>
      </c>
      <c r="F34" s="64">
        <v>1.9903349160000001E-3</v>
      </c>
      <c r="G34" s="63">
        <v>0.20379133016224493</v>
      </c>
      <c r="H34" s="64">
        <v>1.685941E-3</v>
      </c>
      <c r="I34" s="63">
        <v>0.21297693691534875</v>
      </c>
      <c r="J34" s="64">
        <v>4.078379442E-3</v>
      </c>
      <c r="K34" s="63">
        <v>0.11538183405741088</v>
      </c>
    </row>
    <row r="35" spans="1:11" x14ac:dyDescent="0.2">
      <c r="A35" s="72">
        <v>7</v>
      </c>
      <c r="B35" s="73">
        <v>0.22634000000000001</v>
      </c>
      <c r="C35" s="73">
        <v>4.8081876749999997E-3</v>
      </c>
      <c r="D35" s="64">
        <v>1.7932298999999999E-4</v>
      </c>
      <c r="E35" s="63">
        <v>0.23571099277343077</v>
      </c>
      <c r="F35" s="64">
        <v>1.852055657E-3</v>
      </c>
      <c r="G35" s="63">
        <v>0.11838332134961319</v>
      </c>
      <c r="H35" s="64">
        <v>1.5487137820000001E-3</v>
      </c>
      <c r="I35" s="63">
        <v>0.14750743659360033</v>
      </c>
      <c r="J35" s="64">
        <v>3.7641502670000002E-3</v>
      </c>
      <c r="K35" s="63">
        <v>9.1183421397666525E-2</v>
      </c>
    </row>
    <row r="36" spans="1:11" x14ac:dyDescent="0.2">
      <c r="A36" s="72">
        <v>8</v>
      </c>
      <c r="B36" s="73">
        <v>0.22791</v>
      </c>
      <c r="C36" s="73">
        <v>4.1018811389999998E-3</v>
      </c>
      <c r="D36" s="64">
        <v>1.96423519E-4</v>
      </c>
      <c r="E36" s="63">
        <v>0.23663586843691567</v>
      </c>
      <c r="F36" s="64">
        <v>2.1646548349999999E-3</v>
      </c>
      <c r="G36" s="63">
        <v>8.3197744549421429E-2</v>
      </c>
      <c r="H36" s="64">
        <v>1.811217807E-3</v>
      </c>
      <c r="I36" s="63">
        <v>9.7495231836576129E-2</v>
      </c>
      <c r="J36" s="64">
        <v>4.4053813860000001E-3</v>
      </c>
      <c r="K36" s="63">
        <v>6.6133377447379987E-2</v>
      </c>
    </row>
    <row r="37" spans="1:11" x14ac:dyDescent="0.2">
      <c r="A37" s="72">
        <v>9</v>
      </c>
      <c r="B37" s="73">
        <v>0.23691999999999999</v>
      </c>
      <c r="C37" s="73">
        <v>6.884155391E-3</v>
      </c>
      <c r="D37" s="64">
        <v>1.9812107800000001E-4</v>
      </c>
      <c r="E37" s="63">
        <v>0.45920000495858393</v>
      </c>
      <c r="F37" s="64">
        <v>2.084801289E-3</v>
      </c>
      <c r="G37" s="63">
        <v>0.1957771957229445</v>
      </c>
      <c r="H37" s="64">
        <v>1.7766563909999999E-3</v>
      </c>
      <c r="I37" s="63">
        <v>0.2644610136096936</v>
      </c>
      <c r="J37" s="64">
        <v>4.2585748529999998E-3</v>
      </c>
      <c r="K37" s="63">
        <v>0.13760622279239296</v>
      </c>
    </row>
    <row r="38" spans="1:11" x14ac:dyDescent="0.2">
      <c r="A38" s="72">
        <v>10</v>
      </c>
      <c r="B38" s="73">
        <v>0.25266</v>
      </c>
      <c r="C38" s="73">
        <v>7.546464244E-3</v>
      </c>
      <c r="D38" s="64">
        <v>1.7815523699999999E-4</v>
      </c>
      <c r="E38" s="63">
        <v>0.47996820884922964</v>
      </c>
      <c r="F38" s="64">
        <v>1.751018177E-3</v>
      </c>
      <c r="G38" s="63">
        <v>0.13962519248022631</v>
      </c>
      <c r="H38" s="64">
        <v>1.474249423E-3</v>
      </c>
      <c r="I38" s="63">
        <v>0.16757116953607926</v>
      </c>
      <c r="J38" s="64">
        <v>3.5595557790000002E-3</v>
      </c>
      <c r="K38" s="63">
        <v>0.10877985176812706</v>
      </c>
    </row>
    <row r="39" spans="1:11" x14ac:dyDescent="0.2">
      <c r="A39" s="72">
        <v>11</v>
      </c>
      <c r="B39" s="73">
        <v>0.26365</v>
      </c>
      <c r="C39" s="73">
        <v>5.4003331390000001E-3</v>
      </c>
      <c r="D39" s="64">
        <v>1.73819285E-4</v>
      </c>
      <c r="E39" s="63">
        <v>0.38260944405564662</v>
      </c>
      <c r="F39" s="64">
        <v>1.7067714969999999E-3</v>
      </c>
      <c r="G39" s="63">
        <v>0.18485242491719442</v>
      </c>
      <c r="H39" s="64">
        <v>1.430855698E-3</v>
      </c>
      <c r="I39" s="63">
        <v>0.18177255775236112</v>
      </c>
      <c r="J39" s="64">
        <v>3.4667446830000002E-3</v>
      </c>
      <c r="K39" s="63">
        <v>0.1106057656568417</v>
      </c>
    </row>
    <row r="46" spans="1:11" x14ac:dyDescent="0.2">
      <c r="A46" s="2"/>
      <c r="B46" s="39"/>
      <c r="C46" s="39"/>
      <c r="D46" s="5"/>
    </row>
    <row r="47" spans="1:11" x14ac:dyDescent="0.2">
      <c r="A47" s="2"/>
      <c r="B47" s="39"/>
      <c r="C47" s="39"/>
      <c r="D47" s="5"/>
    </row>
    <row r="48" spans="1:11" x14ac:dyDescent="0.2">
      <c r="A48" s="2"/>
      <c r="B48" s="39"/>
      <c r="C48" s="39"/>
      <c r="D48" s="5"/>
    </row>
    <row r="49" spans="1:4" x14ac:dyDescent="0.2">
      <c r="A49" s="2"/>
      <c r="B49" s="39"/>
      <c r="C49" s="39"/>
      <c r="D49" s="5"/>
    </row>
  </sheetData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53"/>
  <sheetViews>
    <sheetView topLeftCell="H9" zoomScaleNormal="100" workbookViewId="0">
      <selection activeCell="C33" sqref="C33"/>
    </sheetView>
  </sheetViews>
  <sheetFormatPr defaultColWidth="11" defaultRowHeight="12.75" x14ac:dyDescent="0.2"/>
  <sheetData>
    <row r="1" spans="1:18" x14ac:dyDescent="0.2">
      <c r="A1" t="s">
        <v>57</v>
      </c>
      <c r="B1">
        <v>-1.2684255580797501E-3</v>
      </c>
      <c r="C1">
        <v>-1.09129665032185E-3</v>
      </c>
      <c r="D1">
        <v>-2.6409629239605198E-3</v>
      </c>
      <c r="E1">
        <v>18.412538388660899</v>
      </c>
      <c r="F1">
        <v>15.414779964406399</v>
      </c>
      <c r="G1">
        <v>37.6140251512604</v>
      </c>
    </row>
    <row r="2" spans="1:18" x14ac:dyDescent="0.2">
      <c r="I2" t="s">
        <v>19</v>
      </c>
      <c r="O2" t="s">
        <v>20</v>
      </c>
    </row>
    <row r="3" spans="1:18" x14ac:dyDescent="0.2">
      <c r="A3" t="s">
        <v>55</v>
      </c>
      <c r="C3" t="s">
        <v>56</v>
      </c>
      <c r="I3" t="s">
        <v>18</v>
      </c>
      <c r="J3" t="s">
        <v>67</v>
      </c>
      <c r="K3" t="s">
        <v>15</v>
      </c>
      <c r="O3" t="s">
        <v>17</v>
      </c>
      <c r="P3" t="s">
        <v>67</v>
      </c>
      <c r="Q3" t="s">
        <v>68</v>
      </c>
    </row>
    <row r="4" spans="1:18" x14ac:dyDescent="0.2">
      <c r="A4">
        <v>0</v>
      </c>
      <c r="C4">
        <v>1</v>
      </c>
      <c r="D4" s="16"/>
      <c r="E4" s="16"/>
      <c r="G4" s="70" t="s">
        <v>13</v>
      </c>
      <c r="H4" t="s">
        <v>1</v>
      </c>
      <c r="I4" s="37">
        <v>9.0000000000000006E-5</v>
      </c>
      <c r="J4" s="37">
        <f>2*SQRT(C22)</f>
        <v>1.8E-5</v>
      </c>
      <c r="K4" s="34">
        <f>J4/I4*50</f>
        <v>10</v>
      </c>
      <c r="M4" s="71" t="s">
        <v>14</v>
      </c>
      <c r="N4" t="s">
        <v>6</v>
      </c>
      <c r="O4" s="4">
        <f>C5</f>
        <v>18.412538388660899</v>
      </c>
      <c r="P4" s="19">
        <f>2*SQRT(G26)</f>
        <v>0.47941770574215259</v>
      </c>
      <c r="Q4" s="19">
        <f>P4/2</f>
        <v>0.23970885287107629</v>
      </c>
    </row>
    <row r="5" spans="1:18" x14ac:dyDescent="0.2">
      <c r="A5" s="3">
        <f>B1</f>
        <v>-1.2684255580797501E-3</v>
      </c>
      <c r="C5" s="4">
        <f>E1</f>
        <v>18.412538388660899</v>
      </c>
      <c r="G5" s="70"/>
      <c r="H5" t="s">
        <v>2</v>
      </c>
      <c r="I5" s="39">
        <v>3.8870289689973102E-4</v>
      </c>
      <c r="J5" s="39">
        <f>2*SQRT(D23)</f>
        <v>3.3811930793915926E-4</v>
      </c>
      <c r="K5" s="24">
        <f>J5/I5*50</f>
        <v>43.49328376968333</v>
      </c>
      <c r="M5" s="71"/>
      <c r="N5" t="s">
        <v>8</v>
      </c>
      <c r="O5" s="4">
        <f>C6</f>
        <v>15.414779964406399</v>
      </c>
      <c r="P5" s="19">
        <f>2*SQRT(H27)</f>
        <v>0.29165366783606955</v>
      </c>
      <c r="Q5" s="19">
        <f>P5/2</f>
        <v>0.14582683391803478</v>
      </c>
    </row>
    <row r="6" spans="1:18" x14ac:dyDescent="0.2">
      <c r="A6" s="3">
        <f>C1</f>
        <v>-1.09129665032185E-3</v>
      </c>
      <c r="C6" s="4">
        <f>F1</f>
        <v>15.414779964406399</v>
      </c>
      <c r="G6" s="70"/>
      <c r="H6" t="s">
        <v>11</v>
      </c>
      <c r="I6" s="39">
        <v>2.96033546474724E-4</v>
      </c>
      <c r="J6" s="39">
        <f>2*SQRT(E24)</f>
        <v>2.8045346939321538E-4</v>
      </c>
      <c r="K6" s="24">
        <f>J6/I6*50</f>
        <v>47.368528454453582</v>
      </c>
      <c r="M6" s="71"/>
      <c r="N6" t="s">
        <v>10</v>
      </c>
      <c r="O6" s="4">
        <f>C7</f>
        <v>37.6140251512604</v>
      </c>
      <c r="P6" s="19">
        <f>2*SQRT(I28)</f>
        <v>1.1294076216266029</v>
      </c>
      <c r="Q6" s="19">
        <f>P6/2</f>
        <v>0.56470381081330145</v>
      </c>
    </row>
    <row r="7" spans="1:18" x14ac:dyDescent="0.2">
      <c r="A7" s="3">
        <f>D1</f>
        <v>-2.6409629239605198E-3</v>
      </c>
      <c r="C7" s="4">
        <f>G1</f>
        <v>37.6140251512604</v>
      </c>
      <c r="G7" s="70"/>
      <c r="H7" t="s">
        <v>12</v>
      </c>
      <c r="I7" s="39">
        <v>7.4429933965291096E-4</v>
      </c>
      <c r="J7" s="39">
        <f>2*SQRT(F25)</f>
        <v>6.9517319145682543E-4</v>
      </c>
      <c r="K7" s="24">
        <f>J7/I7*50</f>
        <v>46.699839326809389</v>
      </c>
    </row>
    <row r="9" spans="1:18" x14ac:dyDescent="0.2">
      <c r="B9" t="s">
        <v>58</v>
      </c>
    </row>
    <row r="10" spans="1:18" x14ac:dyDescent="0.2">
      <c r="B10" t="s">
        <v>65</v>
      </c>
      <c r="C10" t="s">
        <v>62</v>
      </c>
      <c r="D10" t="s">
        <v>63</v>
      </c>
      <c r="E10" t="s">
        <v>64</v>
      </c>
      <c r="F10" t="s">
        <v>59</v>
      </c>
      <c r="G10" t="s">
        <v>60</v>
      </c>
      <c r="H10" t="s">
        <v>61</v>
      </c>
      <c r="L10" t="s">
        <v>66</v>
      </c>
      <c r="M10" t="s">
        <v>62</v>
      </c>
      <c r="N10" t="s">
        <v>63</v>
      </c>
      <c r="O10" t="s">
        <v>64</v>
      </c>
      <c r="P10" t="s">
        <v>59</v>
      </c>
      <c r="Q10" t="s">
        <v>60</v>
      </c>
      <c r="R10" t="s">
        <v>61</v>
      </c>
    </row>
    <row r="11" spans="1:18" x14ac:dyDescent="0.2">
      <c r="B11" t="s">
        <v>62</v>
      </c>
      <c r="C11" s="13">
        <v>2.5771510175956398E-9</v>
      </c>
      <c r="D11" s="6">
        <v>1.18802706081206E-9</v>
      </c>
      <c r="E11" s="6">
        <v>4.4304590007934396E-9</v>
      </c>
      <c r="F11" s="6">
        <v>-1.0678668260450801E-5</v>
      </c>
      <c r="G11" s="6">
        <v>-4.9131153564216698E-6</v>
      </c>
      <c r="H11" s="6">
        <v>-1.83449721410666E-5</v>
      </c>
      <c r="L11" t="s">
        <v>62</v>
      </c>
      <c r="M11" s="12">
        <v>1</v>
      </c>
      <c r="N11" s="27"/>
      <c r="O11" s="27"/>
      <c r="P11" s="27"/>
      <c r="Q11" s="27"/>
      <c r="R11" s="27"/>
    </row>
    <row r="12" spans="1:18" x14ac:dyDescent="0.2">
      <c r="B12" t="s">
        <v>63</v>
      </c>
      <c r="C12" s="8">
        <v>1.18802706081206E-9</v>
      </c>
      <c r="D12" s="14">
        <v>9.5683561800290797E-10</v>
      </c>
      <c r="E12" s="7">
        <v>3.2007182387487501E-9</v>
      </c>
      <c r="F12" s="7">
        <v>-4.91281522311384E-6</v>
      </c>
      <c r="G12" s="7">
        <v>-3.9577750791105102E-6</v>
      </c>
      <c r="H12" s="7">
        <v>-1.32468815041803E-5</v>
      </c>
      <c r="L12" t="s">
        <v>63</v>
      </c>
      <c r="M12" s="28">
        <f>C12/SQRT(C11*D12)</f>
        <v>0.75655016822341603</v>
      </c>
      <c r="N12" s="11">
        <v>1</v>
      </c>
      <c r="O12" s="29"/>
      <c r="P12" s="29"/>
      <c r="Q12" s="29"/>
      <c r="R12" s="29"/>
    </row>
    <row r="13" spans="1:18" x14ac:dyDescent="0.2">
      <c r="B13" t="s">
        <v>64</v>
      </c>
      <c r="C13" s="8">
        <v>4.4304590007934396E-9</v>
      </c>
      <c r="D13" s="7">
        <v>3.20071823874876E-9</v>
      </c>
      <c r="E13" s="14">
        <v>1.4302260378976E-8</v>
      </c>
      <c r="F13" s="7">
        <v>-1.8344451170824698E-5</v>
      </c>
      <c r="G13" s="7">
        <v>-1.3247050701733301E-5</v>
      </c>
      <c r="H13" s="7">
        <v>-5.9271316524064299E-5</v>
      </c>
      <c r="L13" t="s">
        <v>64</v>
      </c>
      <c r="M13" s="28">
        <f>C13/SQRT(C11*E13)</f>
        <v>0.72975393862774851</v>
      </c>
      <c r="N13" s="30">
        <f>D13/SQRT(D12*E13)</f>
        <v>0.86521977668060779</v>
      </c>
      <c r="O13" s="11">
        <v>1</v>
      </c>
      <c r="P13" s="29"/>
      <c r="Q13" s="29"/>
      <c r="R13" s="29"/>
    </row>
    <row r="14" spans="1:18" x14ac:dyDescent="0.2">
      <c r="B14" t="s">
        <v>59</v>
      </c>
      <c r="C14" s="8">
        <v>-1.0678668260450801E-5</v>
      </c>
      <c r="D14" s="7">
        <v>-4.91281522311384E-6</v>
      </c>
      <c r="E14" s="7">
        <v>-1.8344451170824698E-5</v>
      </c>
      <c r="F14" s="15">
        <v>5.7460334144767297E-2</v>
      </c>
      <c r="G14" s="9">
        <v>2.63817443389695E-2</v>
      </c>
      <c r="H14" s="9">
        <v>9.8619464715549596E-2</v>
      </c>
      <c r="L14" t="s">
        <v>59</v>
      </c>
      <c r="M14" s="28">
        <f>C14/SQRT(C11*F14)</f>
        <v>-0.87753225246008337</v>
      </c>
      <c r="N14" s="30">
        <f>D14/SQRT(D12*F14)</f>
        <v>-0.66256377834704283</v>
      </c>
      <c r="O14" s="30">
        <f>E14/SQRT(E13*F14)</f>
        <v>-0.63990913405164629</v>
      </c>
      <c r="P14" s="10">
        <v>1</v>
      </c>
      <c r="Q14" s="10"/>
      <c r="R14" s="10"/>
    </row>
    <row r="15" spans="1:18" x14ac:dyDescent="0.2">
      <c r="B15" t="s">
        <v>60</v>
      </c>
      <c r="C15" s="8">
        <v>-4.9131153564216698E-6</v>
      </c>
      <c r="D15" s="7">
        <v>-3.9577750791105102E-6</v>
      </c>
      <c r="E15" s="7">
        <v>-1.3247050701733301E-5</v>
      </c>
      <c r="F15" s="9">
        <v>2.6381744338969601E-2</v>
      </c>
      <c r="G15" s="15">
        <v>2.1265465490558098E-2</v>
      </c>
      <c r="H15" s="9">
        <v>7.1182531064546695E-2</v>
      </c>
      <c r="L15" t="s">
        <v>60</v>
      </c>
      <c r="M15" s="28">
        <f>C15/SQRT(C11*G15)</f>
        <v>-0.66366601699089345</v>
      </c>
      <c r="N15" s="30">
        <f>D15/SQRT(D12*G15)</f>
        <v>-0.87739467844228825</v>
      </c>
      <c r="O15" s="30">
        <f>E15/SQRT(E13*G15)</f>
        <v>-0.75959030248269455</v>
      </c>
      <c r="P15" s="30">
        <f>F15/SQRT(F14*G15)</f>
        <v>0.75471327129822408</v>
      </c>
      <c r="Q15" s="10">
        <v>1</v>
      </c>
      <c r="R15" s="10"/>
    </row>
    <row r="16" spans="1:18" x14ac:dyDescent="0.2">
      <c r="B16" t="s">
        <v>61</v>
      </c>
      <c r="C16" s="8">
        <v>-1.83449721410666E-5</v>
      </c>
      <c r="D16" s="7">
        <v>-1.32468815041803E-5</v>
      </c>
      <c r="E16" s="7">
        <v>-5.9271316524064299E-5</v>
      </c>
      <c r="F16" s="9">
        <v>9.8619464715549499E-2</v>
      </c>
      <c r="G16" s="9">
        <v>7.1182531064546806E-2</v>
      </c>
      <c r="H16" s="15">
        <v>0.31889039394706498</v>
      </c>
      <c r="L16" t="s">
        <v>61</v>
      </c>
      <c r="M16" s="28">
        <f>C16/SQRT(C11*H16)</f>
        <v>-0.63992106102786184</v>
      </c>
      <c r="N16" s="30">
        <f>D16/SQRT(D12*H16)</f>
        <v>-0.7583579889884926</v>
      </c>
      <c r="O16" s="30">
        <f>E16/SQRT(E13*H16)</f>
        <v>-0.87765031927408765</v>
      </c>
      <c r="P16" s="30">
        <f>F16/SQRT(F14*H16)</f>
        <v>0.72854746072291876</v>
      </c>
      <c r="Q16" s="30">
        <f>G16/SQRT(G15*H16)</f>
        <v>0.864401000690869</v>
      </c>
      <c r="R16" s="10">
        <v>1</v>
      </c>
    </row>
    <row r="19" spans="1:19" x14ac:dyDescent="0.2">
      <c r="A19" t="s">
        <v>0</v>
      </c>
    </row>
    <row r="20" spans="1:19" x14ac:dyDescent="0.2">
      <c r="A20" s="67" t="s">
        <v>21</v>
      </c>
      <c r="B20" s="67"/>
      <c r="C20" s="68" t="s">
        <v>13</v>
      </c>
      <c r="D20" s="68"/>
      <c r="E20" s="68"/>
      <c r="F20" s="68"/>
      <c r="G20" s="69" t="s">
        <v>14</v>
      </c>
      <c r="H20" s="69"/>
      <c r="I20" s="69"/>
      <c r="K20" s="67" t="s">
        <v>16</v>
      </c>
      <c r="L20" s="67"/>
      <c r="M20" s="68" t="s">
        <v>13</v>
      </c>
      <c r="N20" s="68"/>
      <c r="O20" s="68"/>
      <c r="P20" s="68"/>
      <c r="Q20" s="69" t="s">
        <v>14</v>
      </c>
      <c r="R20" s="69"/>
      <c r="S20" s="69"/>
    </row>
    <row r="21" spans="1:19" x14ac:dyDescent="0.2">
      <c r="A21" s="67"/>
      <c r="B21" s="67"/>
      <c r="C21" t="s">
        <v>1</v>
      </c>
      <c r="D21" t="s">
        <v>2</v>
      </c>
      <c r="E21" t="s">
        <v>3</v>
      </c>
      <c r="F21" t="s">
        <v>4</v>
      </c>
      <c r="G21" t="s">
        <v>6</v>
      </c>
      <c r="H21" t="s">
        <v>8</v>
      </c>
      <c r="I21" t="s">
        <v>10</v>
      </c>
      <c r="K21" s="67"/>
      <c r="L21" s="67"/>
      <c r="M21" t="s">
        <v>1</v>
      </c>
      <c r="N21" t="s">
        <v>2</v>
      </c>
      <c r="O21" t="s">
        <v>3</v>
      </c>
      <c r="P21" t="s">
        <v>4</v>
      </c>
      <c r="Q21" t="s">
        <v>6</v>
      </c>
      <c r="R21" t="s">
        <v>8</v>
      </c>
      <c r="S21" t="s">
        <v>10</v>
      </c>
    </row>
    <row r="22" spans="1:19" x14ac:dyDescent="0.2">
      <c r="A22" s="70" t="s">
        <v>13</v>
      </c>
      <c r="B22" t="s">
        <v>43</v>
      </c>
      <c r="C22" s="13">
        <v>8.1000000000000005E-11</v>
      </c>
      <c r="D22" s="6">
        <v>1.4914156094815299E-9</v>
      </c>
      <c r="E22" s="6">
        <v>1.2485971771169199E-9</v>
      </c>
      <c r="F22" s="6">
        <v>3.0467360372520902E-9</v>
      </c>
      <c r="G22" s="21">
        <v>0</v>
      </c>
      <c r="H22" s="21">
        <v>0</v>
      </c>
      <c r="I22" s="21">
        <v>0</v>
      </c>
      <c r="K22" s="70" t="s">
        <v>13</v>
      </c>
      <c r="L22" t="s">
        <v>43</v>
      </c>
      <c r="M22" s="12">
        <v>1</v>
      </c>
      <c r="N22" s="27"/>
      <c r="O22" s="27"/>
      <c r="P22" s="27"/>
      <c r="Q22" s="27"/>
      <c r="R22" s="27"/>
      <c r="S22" s="22"/>
    </row>
    <row r="23" spans="1:19" x14ac:dyDescent="0.2">
      <c r="A23" s="70"/>
      <c r="B23" t="s">
        <v>44</v>
      </c>
      <c r="C23" s="8">
        <v>1.4914156094815299E-9</v>
      </c>
      <c r="D23" s="14">
        <v>2.8581166600314001E-8</v>
      </c>
      <c r="E23" s="7">
        <v>2.3507228893438501E-8</v>
      </c>
      <c r="F23" s="7">
        <v>5.8025372812940001E-8</v>
      </c>
      <c r="G23" s="7">
        <v>-5.5072381874217802E-6</v>
      </c>
      <c r="H23" s="7">
        <v>-2.5384582326065798E-6</v>
      </c>
      <c r="I23" s="1">
        <v>-9.4686993464252406E-6</v>
      </c>
      <c r="K23" s="70"/>
      <c r="L23" t="s">
        <v>44</v>
      </c>
      <c r="M23" s="28">
        <f>C23/SQRT(C22*D23)</f>
        <v>0.98020338742539903</v>
      </c>
      <c r="N23" s="11">
        <v>1</v>
      </c>
      <c r="O23" s="29"/>
      <c r="P23" s="29"/>
      <c r="Q23" s="29"/>
      <c r="R23" s="29"/>
      <c r="S23" s="31"/>
    </row>
    <row r="24" spans="1:19" x14ac:dyDescent="0.2">
      <c r="A24" s="70"/>
      <c r="B24" t="s">
        <v>45</v>
      </c>
      <c r="C24" s="8">
        <v>1.2485971771169199E-9</v>
      </c>
      <c r="D24" s="7">
        <v>2.3507228893438501E-8</v>
      </c>
      <c r="E24" s="14">
        <v>1.96635371236728E-8</v>
      </c>
      <c r="F24" s="7">
        <v>4.8357608465707902E-8</v>
      </c>
      <c r="G24" s="7">
        <v>-2.5387583659143998E-6</v>
      </c>
      <c r="H24" s="7">
        <v>-2.04388318496028E-6</v>
      </c>
      <c r="I24" s="1">
        <v>-6.8406229059241102E-6</v>
      </c>
      <c r="K24" s="70"/>
      <c r="L24" t="s">
        <v>45</v>
      </c>
      <c r="M24" s="28">
        <f>C24/SQRT(C22*E24)</f>
        <v>0.98934785852225904</v>
      </c>
      <c r="N24" s="40">
        <f>D24/SQRT(D23*E24)</f>
        <v>0.99158657710182507</v>
      </c>
      <c r="O24" s="11">
        <v>1</v>
      </c>
      <c r="P24" s="29"/>
      <c r="Q24" s="29"/>
      <c r="R24" s="29"/>
      <c r="S24" s="31"/>
    </row>
    <row r="25" spans="1:19" x14ac:dyDescent="0.2">
      <c r="A25" s="70"/>
      <c r="B25" t="s">
        <v>46</v>
      </c>
      <c r="C25" s="8">
        <v>3.0467360372520902E-9</v>
      </c>
      <c r="D25" s="7">
        <v>5.8025372812939902E-8</v>
      </c>
      <c r="E25" s="7">
        <v>4.8357608465707902E-8</v>
      </c>
      <c r="F25" s="14">
        <v>1.20816441530067E-7</v>
      </c>
      <c r="G25" s="1">
        <v>-9.4692203166671692E-6</v>
      </c>
      <c r="H25" s="1">
        <v>-6.8404537083710701E-6</v>
      </c>
      <c r="I25" s="1">
        <v>-3.0571181068828397E-5</v>
      </c>
      <c r="K25" s="70"/>
      <c r="L25" t="s">
        <v>46</v>
      </c>
      <c r="M25" s="28">
        <f>C25/SQRT(C22*F25)</f>
        <v>0.97393349030597065</v>
      </c>
      <c r="N25" s="40">
        <f>D25/SQRT(D23*F25)</f>
        <v>0.98744961247789498</v>
      </c>
      <c r="O25" s="40">
        <f>E25/SQRT(E24*F25)</f>
        <v>0.99213546291989685</v>
      </c>
      <c r="P25" s="10">
        <v>1</v>
      </c>
      <c r="Q25" s="10"/>
      <c r="R25" s="10"/>
      <c r="S25" s="31"/>
    </row>
    <row r="26" spans="1:19" x14ac:dyDescent="0.2">
      <c r="A26" s="71" t="s">
        <v>14</v>
      </c>
      <c r="B26" t="s">
        <v>5</v>
      </c>
      <c r="C26" s="20">
        <v>0</v>
      </c>
      <c r="D26" s="7">
        <v>-5.5072381874217802E-6</v>
      </c>
      <c r="E26" s="7">
        <v>-2.53875836591441E-6</v>
      </c>
      <c r="F26" s="1">
        <v>-9.4692203166671607E-6</v>
      </c>
      <c r="G26" s="15">
        <v>5.7460334144767297E-2</v>
      </c>
      <c r="H26" s="9">
        <v>2.63817443389695E-2</v>
      </c>
      <c r="I26" s="18">
        <v>9.8619464715549596E-2</v>
      </c>
      <c r="K26" s="71" t="s">
        <v>14</v>
      </c>
      <c r="L26" t="s">
        <v>5</v>
      </c>
      <c r="M26" s="26">
        <f>C26/SQRT(C22*G26)</f>
        <v>0</v>
      </c>
      <c r="N26" s="30">
        <f>D26/SQRT(D23*G26)</f>
        <v>-0.1358969816011335</v>
      </c>
      <c r="O26" s="30">
        <f>E26/SQRT(E24*G26)</f>
        <v>-7.5527737066042447E-2</v>
      </c>
      <c r="P26" s="30">
        <f>F26/SQRT(F25*G26)</f>
        <v>-0.11364939485627676</v>
      </c>
      <c r="Q26" s="10">
        <v>1</v>
      </c>
      <c r="R26" s="10"/>
      <c r="S26" s="32"/>
    </row>
    <row r="27" spans="1:19" x14ac:dyDescent="0.2">
      <c r="A27" s="71"/>
      <c r="B27" t="s">
        <v>7</v>
      </c>
      <c r="C27" s="20">
        <v>0</v>
      </c>
      <c r="D27" s="7">
        <v>-2.5384582326065798E-6</v>
      </c>
      <c r="E27" s="7">
        <v>-2.04388318496028E-6</v>
      </c>
      <c r="F27" s="1">
        <v>-6.8404537083710904E-6</v>
      </c>
      <c r="G27" s="9">
        <v>2.6381744338969601E-2</v>
      </c>
      <c r="H27" s="15">
        <v>2.1265465490558098E-2</v>
      </c>
      <c r="I27" s="18">
        <v>7.1182531064546695E-2</v>
      </c>
      <c r="K27" s="71"/>
      <c r="L27" t="s">
        <v>7</v>
      </c>
      <c r="M27" s="26">
        <f>C27/SQRT(C22*H27)</f>
        <v>0</v>
      </c>
      <c r="N27" s="30">
        <f>D27/SQRT(D23*H27)</f>
        <v>-0.10296570547527625</v>
      </c>
      <c r="O27" s="30">
        <f>E27/SQRT(E24*H27)</f>
        <v>-9.9951151697258545E-2</v>
      </c>
      <c r="P27" s="30">
        <f>F27/SQRT(F25*H27)</f>
        <v>-0.13495358979190139</v>
      </c>
      <c r="Q27" s="30">
        <f>G27/SQRT(G26*H27)</f>
        <v>0.75471327129822408</v>
      </c>
      <c r="R27" s="10">
        <v>1</v>
      </c>
      <c r="S27" s="32"/>
    </row>
    <row r="28" spans="1:19" x14ac:dyDescent="0.2">
      <c r="A28" s="71"/>
      <c r="B28" t="s">
        <v>9</v>
      </c>
      <c r="C28" s="20">
        <v>0</v>
      </c>
      <c r="D28" s="1">
        <v>-9.4686993464252406E-6</v>
      </c>
      <c r="E28" s="1">
        <v>-6.8406229059241E-6</v>
      </c>
      <c r="F28" s="1">
        <v>-3.0571181068828397E-5</v>
      </c>
      <c r="G28" s="18">
        <v>9.8619464715549499E-2</v>
      </c>
      <c r="H28" s="18">
        <v>7.1182531064546806E-2</v>
      </c>
      <c r="I28" s="15">
        <v>0.31889039394706498</v>
      </c>
      <c r="K28" s="71"/>
      <c r="L28" t="s">
        <v>9</v>
      </c>
      <c r="M28" s="25">
        <f>C28/SQRT(C22*I28)</f>
        <v>0</v>
      </c>
      <c r="N28" s="33">
        <f>D28/SQRT(D23*I28)</f>
        <v>-9.9181262598848879E-2</v>
      </c>
      <c r="O28" s="33">
        <f>E28/SQRT(E24*I28)</f>
        <v>-8.6386148304024427E-2</v>
      </c>
      <c r="P28" s="33">
        <f>F28/SQRT(F25*I28)</f>
        <v>-0.15575015185759233</v>
      </c>
      <c r="Q28" s="33">
        <f>G28/SQRT(G26*I28)</f>
        <v>0.72854746072291876</v>
      </c>
      <c r="R28" s="33">
        <f>H28/SQRT(H27*I28)</f>
        <v>0.864401000690869</v>
      </c>
      <c r="S28" s="23">
        <v>1</v>
      </c>
    </row>
    <row r="32" spans="1:19" x14ac:dyDescent="0.2">
      <c r="D32" t="s">
        <v>47</v>
      </c>
    </row>
    <row r="33" spans="2:17" x14ac:dyDescent="0.2">
      <c r="I33" s="67" t="s">
        <v>52</v>
      </c>
      <c r="J33" s="67"/>
      <c r="K33" s="68" t="s">
        <v>49</v>
      </c>
      <c r="L33" s="68"/>
      <c r="M33" s="68"/>
      <c r="N33" s="68"/>
      <c r="O33" s="69" t="s">
        <v>50</v>
      </c>
      <c r="P33" s="69"/>
      <c r="Q33" s="69"/>
    </row>
    <row r="34" spans="2:17" x14ac:dyDescent="0.2">
      <c r="F34" t="s">
        <v>53</v>
      </c>
      <c r="G34" t="s">
        <v>48</v>
      </c>
      <c r="I34" s="67"/>
      <c r="J34" s="67"/>
      <c r="K34" t="s">
        <v>43</v>
      </c>
      <c r="L34" t="s">
        <v>44</v>
      </c>
      <c r="M34" t="s">
        <v>45</v>
      </c>
      <c r="N34" t="s">
        <v>46</v>
      </c>
      <c r="O34" t="s">
        <v>5</v>
      </c>
      <c r="P34" t="s">
        <v>7</v>
      </c>
      <c r="Q34" t="s">
        <v>9</v>
      </c>
    </row>
    <row r="35" spans="2:17" x14ac:dyDescent="0.2">
      <c r="D35" s="70" t="s">
        <v>13</v>
      </c>
      <c r="E35" t="s">
        <v>43</v>
      </c>
      <c r="F35">
        <v>9.0000000000000006E-5</v>
      </c>
      <c r="G35">
        <v>1.8E-5</v>
      </c>
      <c r="I35" s="70" t="s">
        <v>49</v>
      </c>
      <c r="J35" t="s">
        <v>43</v>
      </c>
      <c r="K35" s="12">
        <v>1</v>
      </c>
      <c r="L35" s="27"/>
      <c r="M35" s="27"/>
      <c r="N35" s="27"/>
      <c r="O35" s="27"/>
      <c r="P35" s="27"/>
      <c r="Q35" s="22"/>
    </row>
    <row r="36" spans="2:17" ht="12.95" customHeight="1" x14ac:dyDescent="0.2">
      <c r="D36" s="70"/>
      <c r="E36" t="s">
        <v>44</v>
      </c>
      <c r="F36">
        <v>3.8870289689973102E-4</v>
      </c>
      <c r="G36">
        <v>3.3811930793915926E-4</v>
      </c>
      <c r="I36" s="70"/>
      <c r="J36" t="s">
        <v>44</v>
      </c>
      <c r="K36" s="28">
        <v>0.98020338742539903</v>
      </c>
      <c r="L36" s="11">
        <v>1</v>
      </c>
      <c r="M36" s="29"/>
      <c r="N36" s="29"/>
      <c r="O36" s="29"/>
      <c r="P36" s="29"/>
      <c r="Q36" s="31"/>
    </row>
    <row r="37" spans="2:17" x14ac:dyDescent="0.2">
      <c r="D37" s="70"/>
      <c r="E37" t="s">
        <v>45</v>
      </c>
      <c r="F37">
        <v>2.96033546474724E-4</v>
      </c>
      <c r="G37">
        <v>2.8045346939321538E-4</v>
      </c>
      <c r="I37" s="70"/>
      <c r="J37" t="s">
        <v>45</v>
      </c>
      <c r="K37" s="28">
        <v>0.98934785852225904</v>
      </c>
      <c r="L37" s="30">
        <v>0.99158657710182507</v>
      </c>
      <c r="M37" s="11">
        <v>1</v>
      </c>
      <c r="N37" s="29"/>
      <c r="O37" s="29"/>
      <c r="P37" s="29"/>
      <c r="Q37" s="31"/>
    </row>
    <row r="38" spans="2:17" x14ac:dyDescent="0.2">
      <c r="D38" s="70"/>
      <c r="E38" t="s">
        <v>46</v>
      </c>
      <c r="F38">
        <v>7.4429933965291096E-4</v>
      </c>
      <c r="G38">
        <v>6.9517319145682543E-4</v>
      </c>
      <c r="I38" s="70"/>
      <c r="J38" t="s">
        <v>46</v>
      </c>
      <c r="K38" s="28">
        <v>0.97393349030597065</v>
      </c>
      <c r="L38" s="30">
        <v>0.98744961247789498</v>
      </c>
      <c r="M38" s="30">
        <v>0.99213546291989685</v>
      </c>
      <c r="N38" s="10">
        <v>1</v>
      </c>
      <c r="O38" s="10"/>
      <c r="P38" s="10"/>
      <c r="Q38" s="31"/>
    </row>
    <row r="39" spans="2:17" x14ac:dyDescent="0.2">
      <c r="D39" s="71" t="s">
        <v>51</v>
      </c>
      <c r="E39" t="s">
        <v>5</v>
      </c>
      <c r="F39">
        <v>18.412538388660899</v>
      </c>
      <c r="G39">
        <v>0.47941770574215259</v>
      </c>
      <c r="I39" s="71" t="s">
        <v>50</v>
      </c>
      <c r="J39" t="s">
        <v>5</v>
      </c>
      <c r="K39" s="26">
        <v>0</v>
      </c>
      <c r="L39" s="30">
        <v>-0.1358969816011335</v>
      </c>
      <c r="M39" s="30">
        <v>-7.5527737066042447E-2</v>
      </c>
      <c r="N39" s="30">
        <v>-0.11364939485627676</v>
      </c>
      <c r="O39" s="10">
        <v>1</v>
      </c>
      <c r="P39" s="10"/>
      <c r="Q39" s="32"/>
    </row>
    <row r="40" spans="2:17" x14ac:dyDescent="0.2">
      <c r="D40" s="71"/>
      <c r="E40" t="s">
        <v>7</v>
      </c>
      <c r="F40">
        <v>15.414779964406399</v>
      </c>
      <c r="G40">
        <v>0.29165366783606955</v>
      </c>
      <c r="I40" s="71"/>
      <c r="J40" t="s">
        <v>7</v>
      </c>
      <c r="K40" s="26">
        <v>0</v>
      </c>
      <c r="L40" s="30">
        <v>-0.10296570547527625</v>
      </c>
      <c r="M40" s="30">
        <v>-9.9951151697258545E-2</v>
      </c>
      <c r="N40" s="30">
        <v>-0.13495358979190139</v>
      </c>
      <c r="O40" s="30">
        <v>0.75471327129822408</v>
      </c>
      <c r="P40" s="10">
        <v>1</v>
      </c>
      <c r="Q40" s="32"/>
    </row>
    <row r="41" spans="2:17" x14ac:dyDescent="0.2">
      <c r="D41" s="71"/>
      <c r="E41" t="s">
        <v>9</v>
      </c>
      <c r="F41">
        <v>37.6140251512604</v>
      </c>
      <c r="G41">
        <v>1.1294076216266029</v>
      </c>
      <c r="I41" s="71"/>
      <c r="J41" t="s">
        <v>9</v>
      </c>
      <c r="K41" s="25">
        <v>0</v>
      </c>
      <c r="L41" s="33">
        <v>-9.9181262598848879E-2</v>
      </c>
      <c r="M41" s="33">
        <v>-8.6386148304024427E-2</v>
      </c>
      <c r="N41" s="33">
        <v>-0.15575015185759233</v>
      </c>
      <c r="O41" s="33">
        <v>0.72854746072291876</v>
      </c>
      <c r="P41" s="33">
        <v>0.864401000690869</v>
      </c>
      <c r="Q41" s="23">
        <v>1</v>
      </c>
    </row>
    <row r="43" spans="2:17" x14ac:dyDescent="0.2">
      <c r="B43" t="s">
        <v>34</v>
      </c>
      <c r="D43" t="s">
        <v>35</v>
      </c>
    </row>
    <row r="45" spans="2:17" x14ac:dyDescent="0.2">
      <c r="B45" s="67" t="str">
        <f t="shared" ref="B45:J45" si="0">A20</f>
        <v>Tracer-Blank Covariance Matrix</v>
      </c>
      <c r="C45" s="67">
        <f t="shared" si="0"/>
        <v>0</v>
      </c>
      <c r="D45" s="68" t="str">
        <f t="shared" si="0"/>
        <v>ET535</v>
      </c>
      <c r="E45" s="68">
        <f t="shared" si="0"/>
        <v>0</v>
      </c>
      <c r="F45" s="68">
        <f t="shared" si="0"/>
        <v>0</v>
      </c>
      <c r="G45" s="68">
        <f t="shared" si="0"/>
        <v>0</v>
      </c>
      <c r="H45" s="69" t="str">
        <f t="shared" si="0"/>
        <v>Pb Blank IC</v>
      </c>
      <c r="I45" s="69">
        <f t="shared" si="0"/>
        <v>0</v>
      </c>
      <c r="J45" s="69">
        <f t="shared" si="0"/>
        <v>0</v>
      </c>
    </row>
    <row r="46" spans="2:17" x14ac:dyDescent="0.2">
      <c r="B46" s="67">
        <f t="shared" ref="B46:J46" si="1">A21</f>
        <v>0</v>
      </c>
      <c r="C46" s="67">
        <f t="shared" si="1"/>
        <v>0</v>
      </c>
      <c r="D46" t="str">
        <f t="shared" si="1"/>
        <v>204/205</v>
      </c>
      <c r="E46" t="str">
        <f t="shared" si="1"/>
        <v>206/205</v>
      </c>
      <c r="F46" t="str">
        <f t="shared" si="1"/>
        <v>207/205</v>
      </c>
      <c r="G46" t="str">
        <f t="shared" si="1"/>
        <v>208/205</v>
      </c>
      <c r="H46" t="str">
        <f t="shared" si="1"/>
        <v>206/204</v>
      </c>
      <c r="I46" t="str">
        <f t="shared" si="1"/>
        <v>207/204</v>
      </c>
      <c r="J46" t="str">
        <f t="shared" si="1"/>
        <v>208/204</v>
      </c>
    </row>
    <row r="47" spans="2:17" x14ac:dyDescent="0.2">
      <c r="B47" s="70" t="str">
        <f t="shared" ref="B47:J47" si="2">A22</f>
        <v>ET535</v>
      </c>
      <c r="C47" t="str">
        <f t="shared" si="2"/>
        <v>204/205</v>
      </c>
      <c r="D47" s="52">
        <f t="shared" si="2"/>
        <v>8.1000000000000005E-11</v>
      </c>
      <c r="E47" s="53">
        <f t="shared" si="2"/>
        <v>1.4914156094815299E-9</v>
      </c>
      <c r="F47" s="53">
        <f t="shared" si="2"/>
        <v>1.2485971771169199E-9</v>
      </c>
      <c r="G47" s="53">
        <f t="shared" si="2"/>
        <v>3.0467360372520902E-9</v>
      </c>
      <c r="H47" s="54">
        <f t="shared" si="2"/>
        <v>0</v>
      </c>
      <c r="I47" s="54">
        <f t="shared" si="2"/>
        <v>0</v>
      </c>
      <c r="J47" s="54">
        <f t="shared" si="2"/>
        <v>0</v>
      </c>
    </row>
    <row r="48" spans="2:17" x14ac:dyDescent="0.2">
      <c r="B48" s="70">
        <f t="shared" ref="B48:J48" si="3">A23</f>
        <v>0</v>
      </c>
      <c r="C48" t="str">
        <f t="shared" si="3"/>
        <v>206/205</v>
      </c>
      <c r="D48" s="55">
        <f t="shared" si="3"/>
        <v>1.4914156094815299E-9</v>
      </c>
      <c r="E48" s="56">
        <f t="shared" si="3"/>
        <v>2.8581166600314001E-8</v>
      </c>
      <c r="F48" s="57">
        <f t="shared" si="3"/>
        <v>2.3507228893438501E-8</v>
      </c>
      <c r="G48" s="57">
        <f t="shared" si="3"/>
        <v>5.8025372812940001E-8</v>
      </c>
      <c r="H48" s="57">
        <f t="shared" si="3"/>
        <v>-5.5072381874217802E-6</v>
      </c>
      <c r="I48" s="57">
        <f t="shared" si="3"/>
        <v>-2.5384582326065798E-6</v>
      </c>
      <c r="J48" s="58">
        <f t="shared" si="3"/>
        <v>-9.4686993464252406E-6</v>
      </c>
    </row>
    <row r="49" spans="2:10" x14ac:dyDescent="0.2">
      <c r="B49" s="70">
        <f t="shared" ref="B49:J49" si="4">A24</f>
        <v>0</v>
      </c>
      <c r="C49" t="str">
        <f t="shared" si="4"/>
        <v>207/205</v>
      </c>
      <c r="D49" s="55">
        <f t="shared" si="4"/>
        <v>1.2485971771169199E-9</v>
      </c>
      <c r="E49" s="57">
        <f t="shared" si="4"/>
        <v>2.3507228893438501E-8</v>
      </c>
      <c r="F49" s="56">
        <f t="shared" si="4"/>
        <v>1.96635371236728E-8</v>
      </c>
      <c r="G49" s="57">
        <f t="shared" si="4"/>
        <v>4.8357608465707902E-8</v>
      </c>
      <c r="H49" s="57">
        <f t="shared" si="4"/>
        <v>-2.5387583659143998E-6</v>
      </c>
      <c r="I49" s="57">
        <f t="shared" si="4"/>
        <v>-2.04388318496028E-6</v>
      </c>
      <c r="J49" s="58">
        <f t="shared" si="4"/>
        <v>-6.8406229059241102E-6</v>
      </c>
    </row>
    <row r="50" spans="2:10" x14ac:dyDescent="0.2">
      <c r="B50" s="70">
        <f t="shared" ref="B50:J50" si="5">A25</f>
        <v>0</v>
      </c>
      <c r="C50" t="str">
        <f t="shared" si="5"/>
        <v>208/205</v>
      </c>
      <c r="D50" s="55">
        <f t="shared" si="5"/>
        <v>3.0467360372520902E-9</v>
      </c>
      <c r="E50" s="57">
        <f t="shared" si="5"/>
        <v>5.8025372812939902E-8</v>
      </c>
      <c r="F50" s="57">
        <f t="shared" si="5"/>
        <v>4.8357608465707902E-8</v>
      </c>
      <c r="G50" s="56">
        <f t="shared" si="5"/>
        <v>1.20816441530067E-7</v>
      </c>
      <c r="H50" s="58">
        <f t="shared" si="5"/>
        <v>-9.4692203166671692E-6</v>
      </c>
      <c r="I50" s="58">
        <f t="shared" si="5"/>
        <v>-6.8404537083710701E-6</v>
      </c>
      <c r="J50" s="58">
        <f t="shared" si="5"/>
        <v>-3.0571181068828397E-5</v>
      </c>
    </row>
    <row r="51" spans="2:10" x14ac:dyDescent="0.2">
      <c r="B51" s="71" t="str">
        <f t="shared" ref="B51:J51" si="6">A26</f>
        <v>Pb Blank IC</v>
      </c>
      <c r="C51" t="str">
        <f t="shared" si="6"/>
        <v>206/204</v>
      </c>
      <c r="D51" s="59">
        <f t="shared" si="6"/>
        <v>0</v>
      </c>
      <c r="E51" s="57">
        <f t="shared" si="6"/>
        <v>-5.5072381874217802E-6</v>
      </c>
      <c r="F51" s="57">
        <f t="shared" si="6"/>
        <v>-2.53875836591441E-6</v>
      </c>
      <c r="G51" s="58">
        <f t="shared" si="6"/>
        <v>-9.4692203166671607E-6</v>
      </c>
      <c r="H51" s="56">
        <f t="shared" si="6"/>
        <v>5.7460334144767297E-2</v>
      </c>
      <c r="I51" s="57">
        <f t="shared" si="6"/>
        <v>2.63817443389695E-2</v>
      </c>
      <c r="J51" s="58">
        <f t="shared" si="6"/>
        <v>9.8619464715549596E-2</v>
      </c>
    </row>
    <row r="52" spans="2:10" x14ac:dyDescent="0.2">
      <c r="B52" s="71">
        <f t="shared" ref="B52:J52" si="7">A27</f>
        <v>0</v>
      </c>
      <c r="C52" t="str">
        <f t="shared" si="7"/>
        <v>207/204</v>
      </c>
      <c r="D52" s="59">
        <f t="shared" si="7"/>
        <v>0</v>
      </c>
      <c r="E52" s="57">
        <f t="shared" si="7"/>
        <v>-2.5384582326065798E-6</v>
      </c>
      <c r="F52" s="57">
        <f t="shared" si="7"/>
        <v>-2.04388318496028E-6</v>
      </c>
      <c r="G52" s="58">
        <f t="shared" si="7"/>
        <v>-6.8404537083710904E-6</v>
      </c>
      <c r="H52" s="57">
        <f t="shared" si="7"/>
        <v>2.6381744338969601E-2</v>
      </c>
      <c r="I52" s="56">
        <f t="shared" si="7"/>
        <v>2.1265465490558098E-2</v>
      </c>
      <c r="J52" s="58">
        <f t="shared" si="7"/>
        <v>7.1182531064546695E-2</v>
      </c>
    </row>
    <row r="53" spans="2:10" x14ac:dyDescent="0.2">
      <c r="B53" s="71">
        <f t="shared" ref="B53:J53" si="8">A28</f>
        <v>0</v>
      </c>
      <c r="C53" t="str">
        <f t="shared" si="8"/>
        <v>208/204</v>
      </c>
      <c r="D53" s="59">
        <f t="shared" si="8"/>
        <v>0</v>
      </c>
      <c r="E53" s="58">
        <f t="shared" si="8"/>
        <v>-9.4686993464252406E-6</v>
      </c>
      <c r="F53" s="58">
        <f t="shared" si="8"/>
        <v>-6.8406229059241E-6</v>
      </c>
      <c r="G53" s="58">
        <f t="shared" si="8"/>
        <v>-3.0571181068828397E-5</v>
      </c>
      <c r="H53" s="58">
        <f t="shared" si="8"/>
        <v>9.8619464715549499E-2</v>
      </c>
      <c r="I53" s="58">
        <f t="shared" si="8"/>
        <v>7.1182531064546806E-2</v>
      </c>
      <c r="J53" s="56">
        <f t="shared" si="8"/>
        <v>0.31889039394706498</v>
      </c>
    </row>
  </sheetData>
  <mergeCells count="24">
    <mergeCell ref="D35:D38"/>
    <mergeCell ref="D39:D41"/>
    <mergeCell ref="I33:J34"/>
    <mergeCell ref="K33:N33"/>
    <mergeCell ref="O33:Q33"/>
    <mergeCell ref="I35:I38"/>
    <mergeCell ref="I39:I41"/>
    <mergeCell ref="A26:A28"/>
    <mergeCell ref="M20:P20"/>
    <mergeCell ref="Q20:S20"/>
    <mergeCell ref="K22:K25"/>
    <mergeCell ref="K26:K28"/>
    <mergeCell ref="K20:L21"/>
    <mergeCell ref="A20:B21"/>
    <mergeCell ref="G4:G7"/>
    <mergeCell ref="M4:M6"/>
    <mergeCell ref="C20:F20"/>
    <mergeCell ref="G20:I20"/>
    <mergeCell ref="A22:A25"/>
    <mergeCell ref="B45:C46"/>
    <mergeCell ref="D45:G45"/>
    <mergeCell ref="H45:J45"/>
    <mergeCell ref="B47:B50"/>
    <mergeCell ref="B51:B53"/>
  </mergeCells>
  <phoneticPr fontId="3" type="noConversion"/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S53"/>
  <sheetViews>
    <sheetView workbookViewId="0">
      <selection activeCell="D62" sqref="D62"/>
    </sheetView>
  </sheetViews>
  <sheetFormatPr defaultColWidth="11" defaultRowHeight="12.75" x14ac:dyDescent="0.2"/>
  <sheetData>
    <row r="1" spans="1:18" x14ac:dyDescent="0.2">
      <c r="A1" t="s">
        <v>57</v>
      </c>
      <c r="B1">
        <v>-1.4432118200158801E-3</v>
      </c>
      <c r="C1">
        <v>-1.2468632919345299E-3</v>
      </c>
      <c r="D1">
        <v>-2.9669057454939198E-3</v>
      </c>
      <c r="E1">
        <v>18.2325152038349</v>
      </c>
      <c r="F1">
        <v>15.5340033381945</v>
      </c>
      <c r="G1">
        <v>37.388680227941499</v>
      </c>
    </row>
    <row r="2" spans="1:18" x14ac:dyDescent="0.2">
      <c r="I2" t="s">
        <v>19</v>
      </c>
      <c r="O2" t="s">
        <v>20</v>
      </c>
    </row>
    <row r="3" spans="1:18" x14ac:dyDescent="0.2">
      <c r="A3" t="s">
        <v>55</v>
      </c>
      <c r="C3" t="s">
        <v>56</v>
      </c>
      <c r="I3" t="s">
        <v>18</v>
      </c>
      <c r="J3" t="s">
        <v>67</v>
      </c>
      <c r="K3" t="s">
        <v>15</v>
      </c>
      <c r="O3" t="s">
        <v>17</v>
      </c>
      <c r="P3" t="s">
        <v>67</v>
      </c>
      <c r="Q3" t="s">
        <v>68</v>
      </c>
    </row>
    <row r="4" spans="1:18" x14ac:dyDescent="0.2">
      <c r="A4">
        <v>0</v>
      </c>
      <c r="C4">
        <v>1</v>
      </c>
      <c r="D4" s="16"/>
      <c r="E4" s="16"/>
      <c r="G4" s="70" t="s">
        <v>54</v>
      </c>
      <c r="H4" t="s">
        <v>1</v>
      </c>
      <c r="I4" s="37">
        <v>1.2999999999999999E-4</v>
      </c>
      <c r="J4" s="35">
        <f>2*SQRT(C22)</f>
        <v>5.0000000000000002E-5</v>
      </c>
      <c r="K4" s="36">
        <f>J4/I4*50</f>
        <v>19.230769230769234</v>
      </c>
      <c r="M4" s="71" t="s">
        <v>14</v>
      </c>
      <c r="N4" t="s">
        <v>6</v>
      </c>
      <c r="O4" s="19">
        <f>C5</f>
        <v>18.2325152038349</v>
      </c>
      <c r="P4" s="19">
        <f>2*SQRT(G26)</f>
        <v>1.7553172260716225</v>
      </c>
      <c r="Q4" s="19">
        <f>P4/2</f>
        <v>0.87765861303581127</v>
      </c>
    </row>
    <row r="5" spans="1:18" x14ac:dyDescent="0.2">
      <c r="A5" s="17">
        <f>B1</f>
        <v>-1.4432118200158801E-3</v>
      </c>
      <c r="C5" s="19">
        <f>E1</f>
        <v>18.2325152038349</v>
      </c>
      <c r="G5" s="70"/>
      <c r="H5" t="s">
        <v>2</v>
      </c>
      <c r="I5" s="38">
        <v>9.2701515648265301E-4</v>
      </c>
      <c r="J5" s="17">
        <f>2*SQRT(D23)</f>
        <v>9.18879485728245E-4</v>
      </c>
      <c r="K5" s="41">
        <f>J5/I5*50</f>
        <v>49.561189981764862</v>
      </c>
      <c r="M5" s="71"/>
      <c r="N5" t="s">
        <v>8</v>
      </c>
      <c r="O5" s="19">
        <f>C6</f>
        <v>15.5340033381945</v>
      </c>
      <c r="P5" s="19">
        <f>2*SQRT(H27)</f>
        <v>1.1172792468519051</v>
      </c>
      <c r="Q5" s="19">
        <f>P5/2</f>
        <v>0.55863962342595253</v>
      </c>
    </row>
    <row r="6" spans="1:18" x14ac:dyDescent="0.2">
      <c r="A6" s="17">
        <f>C1</f>
        <v>-1.2468632919345299E-3</v>
      </c>
      <c r="C6" s="19">
        <f>F1</f>
        <v>15.5340033381945</v>
      </c>
      <c r="G6" s="70"/>
      <c r="H6" t="s">
        <v>3</v>
      </c>
      <c r="I6" s="38">
        <v>7.7255714203075304E-4</v>
      </c>
      <c r="J6" s="17">
        <f>2*SQRT(E24)</f>
        <v>7.8008037300414629E-4</v>
      </c>
      <c r="K6" s="41">
        <f>J6/I6*50</f>
        <v>50.486904499621708</v>
      </c>
      <c r="M6" s="71"/>
      <c r="N6" t="s">
        <v>10</v>
      </c>
      <c r="O6" s="19">
        <f>C7</f>
        <v>37.388680227941499</v>
      </c>
      <c r="P6" s="19">
        <f>2*SQRT(I28)</f>
        <v>4.1132617160040184</v>
      </c>
      <c r="Q6" s="19">
        <f>P6/2</f>
        <v>2.0566308580020092</v>
      </c>
    </row>
    <row r="7" spans="1:18" x14ac:dyDescent="0.2">
      <c r="A7" s="17">
        <f>D1</f>
        <v>-2.9669057454939198E-3</v>
      </c>
      <c r="C7" s="19">
        <f>G1</f>
        <v>37.388680227941499</v>
      </c>
      <c r="G7" s="70"/>
      <c r="H7" t="s">
        <v>4</v>
      </c>
      <c r="I7" s="38">
        <v>1.89362268413847E-3</v>
      </c>
      <c r="J7" s="17">
        <f>2*SQRT(F25)</f>
        <v>1.888964952374506E-3</v>
      </c>
      <c r="K7" s="41">
        <f>J7/I7*50</f>
        <v>49.877015315591159</v>
      </c>
    </row>
    <row r="9" spans="1:18" x14ac:dyDescent="0.2">
      <c r="B9" t="s">
        <v>58</v>
      </c>
    </row>
    <row r="10" spans="1:18" x14ac:dyDescent="0.2">
      <c r="B10" t="s">
        <v>65</v>
      </c>
      <c r="C10" t="s">
        <v>62</v>
      </c>
      <c r="D10" t="s">
        <v>63</v>
      </c>
      <c r="E10" t="s">
        <v>64</v>
      </c>
      <c r="F10" t="s">
        <v>59</v>
      </c>
      <c r="G10" t="s">
        <v>60</v>
      </c>
      <c r="H10" t="s">
        <v>61</v>
      </c>
      <c r="L10" t="s">
        <v>66</v>
      </c>
      <c r="M10" t="s">
        <v>62</v>
      </c>
      <c r="N10" t="s">
        <v>63</v>
      </c>
      <c r="O10" t="s">
        <v>64</v>
      </c>
      <c r="P10" t="s">
        <v>59</v>
      </c>
      <c r="Q10" t="s">
        <v>60</v>
      </c>
      <c r="R10" t="s">
        <v>61</v>
      </c>
    </row>
    <row r="11" spans="1:18" x14ac:dyDescent="0.2">
      <c r="B11" t="s">
        <v>62</v>
      </c>
      <c r="C11" s="13">
        <v>2.8899219940495499E-8</v>
      </c>
      <c r="D11" s="6">
        <v>1.40100388552402E-8</v>
      </c>
      <c r="E11" s="6">
        <v>5.0222714169586697E-8</v>
      </c>
      <c r="F11" s="6">
        <v>-1.48452056585559E-4</v>
      </c>
      <c r="G11" s="6">
        <v>-7.2179879541269895E-5</v>
      </c>
      <c r="H11" s="6">
        <v>-2.5812919946473201E-4</v>
      </c>
      <c r="L11" t="s">
        <v>62</v>
      </c>
      <c r="M11" s="12">
        <v>1</v>
      </c>
      <c r="N11" s="27"/>
      <c r="O11" s="27"/>
      <c r="P11" s="27"/>
      <c r="Q11" s="27"/>
      <c r="R11" s="27"/>
    </row>
    <row r="12" spans="1:18" x14ac:dyDescent="0.2">
      <c r="B12" t="s">
        <v>63</v>
      </c>
      <c r="C12" s="8">
        <v>1.40100388552405E-8</v>
      </c>
      <c r="D12" s="14">
        <v>1.16294956347626E-8</v>
      </c>
      <c r="E12" s="7">
        <v>3.7188376307260503E-8</v>
      </c>
      <c r="F12" s="7">
        <v>-7.2171489412904704E-5</v>
      </c>
      <c r="G12" s="7">
        <v>-5.9954068982110899E-5</v>
      </c>
      <c r="H12" s="7">
        <v>-1.91258360893169E-4</v>
      </c>
      <c r="L12" t="s">
        <v>63</v>
      </c>
      <c r="M12" s="28">
        <f>C12/SQRT(C11*D12)</f>
        <v>0.76421549597569194</v>
      </c>
      <c r="N12" s="11">
        <v>1</v>
      </c>
      <c r="O12" s="29"/>
      <c r="P12" s="29"/>
      <c r="Q12" s="29"/>
      <c r="R12" s="29"/>
    </row>
    <row r="13" spans="1:18" x14ac:dyDescent="0.2">
      <c r="B13" t="s">
        <v>64</v>
      </c>
      <c r="C13" s="8">
        <v>5.0222714169578498E-8</v>
      </c>
      <c r="D13" s="7">
        <v>3.7188376307255202E-8</v>
      </c>
      <c r="E13" s="14">
        <v>1.5902312235506999E-7</v>
      </c>
      <c r="F13" s="7">
        <v>-2.5812720512163097E-4</v>
      </c>
      <c r="G13" s="7">
        <v>-1.91273945110452E-4</v>
      </c>
      <c r="H13" s="7">
        <v>-8.1597807879676303E-4</v>
      </c>
      <c r="L13" t="s">
        <v>64</v>
      </c>
      <c r="M13" s="28">
        <f>C13/SQRT(C11*E13)</f>
        <v>0.74084436364760575</v>
      </c>
      <c r="N13" s="30">
        <f>D13/SQRT(D12*E13)</f>
        <v>0.86476208248636366</v>
      </c>
      <c r="O13" s="11">
        <v>1</v>
      </c>
      <c r="P13" s="29"/>
      <c r="Q13" s="29"/>
      <c r="R13" s="29"/>
    </row>
    <row r="14" spans="1:18" x14ac:dyDescent="0.2">
      <c r="B14" t="s">
        <v>59</v>
      </c>
      <c r="C14" s="8">
        <v>-1.48452056585559E-4</v>
      </c>
      <c r="D14" s="7">
        <v>-7.2171489412903403E-5</v>
      </c>
      <c r="E14" s="7">
        <v>-2.5812720512167299E-4</v>
      </c>
      <c r="F14" s="15">
        <v>0.77028464103594396</v>
      </c>
      <c r="G14" s="9">
        <v>0.37545886376090498</v>
      </c>
      <c r="H14" s="9">
        <v>1.34000802382031</v>
      </c>
      <c r="L14" t="s">
        <v>59</v>
      </c>
      <c r="M14" s="28">
        <f>C14/SQRT(C11*F14)</f>
        <v>-0.99498730389497159</v>
      </c>
      <c r="N14" s="30">
        <f>D14/SQRT(D12*F14)</f>
        <v>-0.76253469517264938</v>
      </c>
      <c r="O14" s="30">
        <f>E14/SQRT(E13*F14)</f>
        <v>-0.73752716597962642</v>
      </c>
      <c r="P14" s="10">
        <v>1</v>
      </c>
      <c r="Q14" s="10"/>
      <c r="R14" s="10"/>
    </row>
    <row r="15" spans="1:18" x14ac:dyDescent="0.2">
      <c r="B15" t="s">
        <v>60</v>
      </c>
      <c r="C15" s="8">
        <v>-7.21798795412714E-5</v>
      </c>
      <c r="D15" s="7">
        <v>-5.9954068982111001E-5</v>
      </c>
      <c r="E15" s="7">
        <v>-1.9127394511048E-4</v>
      </c>
      <c r="F15" s="9">
        <v>0.37545886376091298</v>
      </c>
      <c r="G15" s="15">
        <v>0.31207822886149</v>
      </c>
      <c r="H15" s="9">
        <v>0.99350617124484597</v>
      </c>
      <c r="L15" t="s">
        <v>60</v>
      </c>
      <c r="M15" s="28">
        <f>C15/SQRT(C11*G15)</f>
        <v>-0.76004858801538477</v>
      </c>
      <c r="N15" s="30">
        <f>D15/SQRT(D12*G15)</f>
        <v>-0.9951911080750746</v>
      </c>
      <c r="O15" s="30">
        <f>E15/SQRT(E13*G15)</f>
        <v>-0.85860604341933067</v>
      </c>
      <c r="P15" s="30">
        <f>F15/SQRT(F14*G15)</f>
        <v>0.76578173933776006</v>
      </c>
      <c r="Q15" s="10">
        <v>1</v>
      </c>
      <c r="R15" s="10"/>
    </row>
    <row r="16" spans="1:18" x14ac:dyDescent="0.2">
      <c r="B16" t="s">
        <v>61</v>
      </c>
      <c r="C16" s="8">
        <v>-2.5812919946469097E-4</v>
      </c>
      <c r="D16" s="7">
        <v>-1.9125836089314201E-4</v>
      </c>
      <c r="E16" s="7">
        <v>-8.1597807879676401E-4</v>
      </c>
      <c r="F16" s="9">
        <v>1.3400080238201</v>
      </c>
      <c r="G16" s="9">
        <v>0.99350617124470397</v>
      </c>
      <c r="H16" s="15">
        <v>4.2297304860860798</v>
      </c>
      <c r="L16" t="s">
        <v>61</v>
      </c>
      <c r="M16" s="28">
        <f>C16/SQRT(C11*H16)</f>
        <v>-0.73830825904365971</v>
      </c>
      <c r="N16" s="30">
        <f>D16/SQRT(D12*H16)</f>
        <v>-0.86235014705016122</v>
      </c>
      <c r="O16" s="30">
        <f>E16/SQRT(E13*H16)</f>
        <v>-0.99492880731856592</v>
      </c>
      <c r="P16" s="30">
        <f>F16/SQRT(F14*H16)</f>
        <v>0.74237857886413694</v>
      </c>
      <c r="Q16" s="30">
        <f>G16/SQRT(G15*H16)</f>
        <v>0.86473390043614562</v>
      </c>
      <c r="R16" s="10">
        <v>1</v>
      </c>
    </row>
    <row r="19" spans="1:19" x14ac:dyDescent="0.2">
      <c r="A19" t="s">
        <v>0</v>
      </c>
    </row>
    <row r="20" spans="1:19" x14ac:dyDescent="0.2">
      <c r="A20" s="67" t="s">
        <v>21</v>
      </c>
      <c r="B20" s="67"/>
      <c r="C20" s="68" t="s">
        <v>36</v>
      </c>
      <c r="D20" s="68"/>
      <c r="E20" s="68"/>
      <c r="F20" s="68"/>
      <c r="G20" s="69" t="s">
        <v>14</v>
      </c>
      <c r="H20" s="69"/>
      <c r="I20" s="69"/>
      <c r="K20" s="67" t="s">
        <v>16</v>
      </c>
      <c r="L20" s="67"/>
      <c r="M20" s="68" t="s">
        <v>37</v>
      </c>
      <c r="N20" s="68"/>
      <c r="O20" s="68"/>
      <c r="P20" s="68"/>
      <c r="Q20" s="69" t="s">
        <v>14</v>
      </c>
      <c r="R20" s="69"/>
      <c r="S20" s="69"/>
    </row>
    <row r="21" spans="1:19" x14ac:dyDescent="0.2">
      <c r="A21" s="67"/>
      <c r="B21" s="67"/>
      <c r="C21" t="s">
        <v>1</v>
      </c>
      <c r="D21" t="s">
        <v>2</v>
      </c>
      <c r="E21" t="s">
        <v>3</v>
      </c>
      <c r="F21" t="s">
        <v>4</v>
      </c>
      <c r="G21" t="s">
        <v>6</v>
      </c>
      <c r="H21" t="s">
        <v>8</v>
      </c>
      <c r="I21" t="s">
        <v>10</v>
      </c>
      <c r="K21" s="67"/>
      <c r="L21" s="67"/>
      <c r="M21" t="s">
        <v>1</v>
      </c>
      <c r="N21" t="s">
        <v>2</v>
      </c>
      <c r="O21" t="s">
        <v>3</v>
      </c>
      <c r="P21" t="s">
        <v>4</v>
      </c>
      <c r="Q21" t="s">
        <v>6</v>
      </c>
      <c r="R21" t="s">
        <v>8</v>
      </c>
      <c r="S21" t="s">
        <v>10</v>
      </c>
    </row>
    <row r="22" spans="1:19" x14ac:dyDescent="0.2">
      <c r="A22" s="70" t="s">
        <v>37</v>
      </c>
      <c r="B22" t="s">
        <v>43</v>
      </c>
      <c r="C22" s="13">
        <v>6.2500000000000001E-10</v>
      </c>
      <c r="D22" s="6">
        <v>1.1395322002396799E-8</v>
      </c>
      <c r="E22" s="6">
        <v>9.7087520863715706E-9</v>
      </c>
      <c r="F22" s="6">
        <v>2.3367925142463402E-8</v>
      </c>
      <c r="G22" s="21">
        <v>0</v>
      </c>
      <c r="H22" s="21">
        <v>0</v>
      </c>
      <c r="I22" s="21">
        <v>0</v>
      </c>
      <c r="K22" s="70" t="s">
        <v>13</v>
      </c>
      <c r="L22" t="s">
        <v>43</v>
      </c>
      <c r="M22" s="12">
        <v>1</v>
      </c>
      <c r="N22" s="27"/>
      <c r="O22" s="27"/>
      <c r="P22" s="27"/>
      <c r="Q22" s="27"/>
      <c r="R22" s="27"/>
      <c r="S22" s="22"/>
    </row>
    <row r="23" spans="1:19" x14ac:dyDescent="0.2">
      <c r="A23" s="70"/>
      <c r="B23" t="s">
        <v>44</v>
      </c>
      <c r="C23" s="8">
        <v>1.1395322002396799E-8</v>
      </c>
      <c r="D23" s="14">
        <v>2.11084877323051E-7</v>
      </c>
      <c r="E23" s="7">
        <v>1.7860458571379001E-7</v>
      </c>
      <c r="F23" s="7">
        <v>4.3181156761796201E-7</v>
      </c>
      <c r="G23" s="7">
        <v>-4.8315053250886401E-5</v>
      </c>
      <c r="H23" s="7">
        <v>-2.3361837123987001E-5</v>
      </c>
      <c r="I23" s="1">
        <v>-8.3926162024990303E-5</v>
      </c>
      <c r="K23" s="70"/>
      <c r="L23" t="s">
        <v>44</v>
      </c>
      <c r="M23" s="28">
        <f>C23/SQRT(C22*D23)</f>
        <v>0.99210590110110886</v>
      </c>
      <c r="N23" s="11">
        <v>1</v>
      </c>
      <c r="O23" s="29"/>
      <c r="P23" s="29"/>
      <c r="Q23" s="29"/>
      <c r="R23" s="29"/>
      <c r="S23" s="31"/>
    </row>
    <row r="24" spans="1:19" x14ac:dyDescent="0.2">
      <c r="A24" s="70"/>
      <c r="B24" t="s">
        <v>45</v>
      </c>
      <c r="C24" s="8">
        <v>9.7087520863715706E-9</v>
      </c>
      <c r="D24" s="7">
        <v>1.7860458571379001E-7</v>
      </c>
      <c r="E24" s="14">
        <v>1.52131347086572E-7</v>
      </c>
      <c r="F24" s="7">
        <v>3.6724685799053398E-7</v>
      </c>
      <c r="G24" s="7">
        <v>-2.3370227252351301E-5</v>
      </c>
      <c r="H24" s="7">
        <v>-1.93838992301173E-5</v>
      </c>
      <c r="I24" s="1">
        <v>-6.2118142848622204E-5</v>
      </c>
      <c r="K24" s="70"/>
      <c r="L24" t="s">
        <v>45</v>
      </c>
      <c r="M24" s="28">
        <f>C24/SQRT(C22*E24)</f>
        <v>0.99566684894095825</v>
      </c>
      <c r="N24" s="42">
        <f>D24/SQRT(D23*E24)</f>
        <v>0.99667758146010621</v>
      </c>
      <c r="O24" s="11">
        <v>1</v>
      </c>
      <c r="P24" s="29"/>
      <c r="Q24" s="29"/>
      <c r="R24" s="29"/>
      <c r="S24" s="31"/>
    </row>
    <row r="25" spans="1:19" x14ac:dyDescent="0.2">
      <c r="A25" s="70"/>
      <c r="B25" t="s">
        <v>46</v>
      </c>
      <c r="C25" s="8">
        <v>2.3367925142463402E-8</v>
      </c>
      <c r="D25" s="7">
        <v>4.3181156761794999E-7</v>
      </c>
      <c r="E25" s="7">
        <v>3.6724685799052598E-7</v>
      </c>
      <c r="F25" s="14">
        <v>8.9204714782480503E-7</v>
      </c>
      <c r="G25" s="1">
        <v>-8.3928156368120004E-5</v>
      </c>
      <c r="H25" s="1">
        <v>-6.2102558631357897E-5</v>
      </c>
      <c r="I25" s="1">
        <v>-2.66113115605572E-4</v>
      </c>
      <c r="K25" s="70"/>
      <c r="L25" t="s">
        <v>46</v>
      </c>
      <c r="M25" s="28">
        <f>C25/SQRT(C22*F25)</f>
        <v>0.98966050643084569</v>
      </c>
      <c r="N25" s="42">
        <f>D25/SQRT(D23*F25)</f>
        <v>0.99511164297874599</v>
      </c>
      <c r="O25" s="42">
        <f>E25/SQRT(E24*F25)</f>
        <v>0.99690742103447705</v>
      </c>
      <c r="P25" s="10">
        <v>1</v>
      </c>
      <c r="Q25" s="10"/>
      <c r="R25" s="10"/>
      <c r="S25" s="31"/>
    </row>
    <row r="26" spans="1:19" x14ac:dyDescent="0.2">
      <c r="A26" s="71" t="s">
        <v>14</v>
      </c>
      <c r="B26" t="s">
        <v>5</v>
      </c>
      <c r="C26" s="26">
        <v>0</v>
      </c>
      <c r="D26" s="7">
        <v>-4.8315053250886401E-5</v>
      </c>
      <c r="E26" s="7">
        <v>-2.3370227252352198E-5</v>
      </c>
      <c r="F26" s="1">
        <v>-8.3928156368091801E-5</v>
      </c>
      <c r="G26" s="15">
        <v>0.77028464103594396</v>
      </c>
      <c r="H26" s="9">
        <v>0.37545886376090498</v>
      </c>
      <c r="I26" s="18">
        <v>1.34000802382031</v>
      </c>
      <c r="K26" s="71" t="s">
        <v>14</v>
      </c>
      <c r="L26" t="s">
        <v>5</v>
      </c>
      <c r="M26" s="26">
        <f>C26/SQRT(C22*G26)</f>
        <v>0</v>
      </c>
      <c r="N26" s="30">
        <f>D26/SQRT(D23*G26)</f>
        <v>-0.11981971524021574</v>
      </c>
      <c r="O26" s="30">
        <f>E26/SQRT(E24*G26)</f>
        <v>-6.8269694725444183E-2</v>
      </c>
      <c r="P26" s="30">
        <f>F26/SQRT(F25*G26)</f>
        <v>-0.10124839780121929</v>
      </c>
      <c r="Q26" s="10">
        <v>1</v>
      </c>
      <c r="R26" s="10"/>
      <c r="S26" s="32"/>
    </row>
    <row r="27" spans="1:19" x14ac:dyDescent="0.2">
      <c r="A27" s="71"/>
      <c r="B27" t="s">
        <v>7</v>
      </c>
      <c r="C27" s="26">
        <v>0</v>
      </c>
      <c r="D27" s="7">
        <v>-2.3361837123986099E-5</v>
      </c>
      <c r="E27" s="7">
        <v>-1.93838992301173E-5</v>
      </c>
      <c r="F27" s="1">
        <v>-6.2102558631339506E-5</v>
      </c>
      <c r="G27" s="9">
        <v>0.37545886376091298</v>
      </c>
      <c r="H27" s="15">
        <v>0.31207822886149</v>
      </c>
      <c r="I27" s="18">
        <v>0.99350617124484597</v>
      </c>
      <c r="K27" s="71"/>
      <c r="L27" t="s">
        <v>7</v>
      </c>
      <c r="M27" s="26">
        <f>C27/SQRT(C22*H27)</f>
        <v>0</v>
      </c>
      <c r="N27" s="30">
        <f>D27/SQRT(D23*H27)</f>
        <v>-9.1022067353406622E-2</v>
      </c>
      <c r="O27" s="30">
        <f>E27/SQRT(E24*H27)</f>
        <v>-8.8961081028589989E-2</v>
      </c>
      <c r="P27" s="30">
        <f>F27/SQRT(F25*H27)</f>
        <v>-0.11770200278837839</v>
      </c>
      <c r="Q27" s="30">
        <f>G27/SQRT(G26*H27)</f>
        <v>0.76578173933776006</v>
      </c>
      <c r="R27" s="10">
        <v>1</v>
      </c>
      <c r="S27" s="32"/>
    </row>
    <row r="28" spans="1:19" x14ac:dyDescent="0.2">
      <c r="A28" s="71"/>
      <c r="B28" t="s">
        <v>9</v>
      </c>
      <c r="C28" s="26">
        <v>0</v>
      </c>
      <c r="D28" s="1">
        <v>-8.3926162025018506E-5</v>
      </c>
      <c r="E28" s="1">
        <v>-6.2118142848640594E-5</v>
      </c>
      <c r="F28" s="1">
        <v>-2.66113115605572E-4</v>
      </c>
      <c r="G28" s="18">
        <v>1.3400080238201</v>
      </c>
      <c r="H28" s="18">
        <v>0.99350617124470397</v>
      </c>
      <c r="I28" s="15">
        <v>4.2297304860860798</v>
      </c>
      <c r="K28" s="71"/>
      <c r="L28" t="s">
        <v>9</v>
      </c>
      <c r="M28" s="25">
        <f>C28/SQRT(C22*I28)</f>
        <v>0</v>
      </c>
      <c r="N28" s="33">
        <f>D28/SQRT(D23*I28)</f>
        <v>-8.8820344881718583E-2</v>
      </c>
      <c r="O28" s="33">
        <f>E28/SQRT(E24*I28)</f>
        <v>-7.7437756088562709E-2</v>
      </c>
      <c r="P28" s="33">
        <f>F28/SQRT(F25*I28)</f>
        <v>-0.13699856792845358</v>
      </c>
      <c r="Q28" s="33">
        <f>G28/SQRT(G26*I28)</f>
        <v>0.74237857886413694</v>
      </c>
      <c r="R28" s="33">
        <f>H28/SQRT(H27*I28)</f>
        <v>0.86473390043614562</v>
      </c>
      <c r="S28" s="23">
        <v>1</v>
      </c>
    </row>
    <row r="32" spans="1:19" x14ac:dyDescent="0.2">
      <c r="D32" t="s">
        <v>47</v>
      </c>
    </row>
    <row r="33" spans="1:17" x14ac:dyDescent="0.2">
      <c r="I33" s="67" t="s">
        <v>52</v>
      </c>
      <c r="J33" s="67"/>
      <c r="K33" s="68" t="s">
        <v>38</v>
      </c>
      <c r="L33" s="68"/>
      <c r="M33" s="68"/>
      <c r="N33" s="68"/>
      <c r="O33" s="69" t="s">
        <v>50</v>
      </c>
      <c r="P33" s="69"/>
      <c r="Q33" s="69"/>
    </row>
    <row r="34" spans="1:17" x14ac:dyDescent="0.2">
      <c r="F34" t="s">
        <v>53</v>
      </c>
      <c r="G34" t="s">
        <v>48</v>
      </c>
      <c r="I34" s="67"/>
      <c r="J34" s="67"/>
      <c r="K34" t="s">
        <v>43</v>
      </c>
      <c r="L34" t="s">
        <v>44</v>
      </c>
      <c r="M34" t="s">
        <v>45</v>
      </c>
      <c r="N34" t="s">
        <v>46</v>
      </c>
      <c r="O34" t="s">
        <v>5</v>
      </c>
      <c r="P34" t="s">
        <v>7</v>
      </c>
      <c r="Q34" t="s">
        <v>9</v>
      </c>
    </row>
    <row r="35" spans="1:17" x14ac:dyDescent="0.2">
      <c r="D35" s="70" t="s">
        <v>37</v>
      </c>
      <c r="E35" t="s">
        <v>43</v>
      </c>
      <c r="F35">
        <v>9.0000000000000006E-5</v>
      </c>
      <c r="G35">
        <v>1.8E-5</v>
      </c>
      <c r="I35" s="70" t="s">
        <v>38</v>
      </c>
      <c r="J35" t="s">
        <v>43</v>
      </c>
      <c r="K35" s="12">
        <v>1</v>
      </c>
      <c r="L35" s="27"/>
      <c r="M35" s="27"/>
      <c r="N35" s="27"/>
      <c r="O35" s="27"/>
      <c r="P35" s="27"/>
      <c r="Q35" s="22"/>
    </row>
    <row r="36" spans="1:17" ht="12.95" customHeight="1" x14ac:dyDescent="0.2">
      <c r="D36" s="70"/>
      <c r="E36" t="s">
        <v>44</v>
      </c>
      <c r="F36">
        <v>3.8870289689973102E-4</v>
      </c>
      <c r="G36">
        <v>3.3811930793915926E-4</v>
      </c>
      <c r="I36" s="70"/>
      <c r="J36" t="s">
        <v>44</v>
      </c>
      <c r="K36" s="28">
        <v>0.98020338742539903</v>
      </c>
      <c r="L36" s="11">
        <v>1</v>
      </c>
      <c r="M36" s="29"/>
      <c r="N36" s="29"/>
      <c r="O36" s="29"/>
      <c r="P36" s="29"/>
      <c r="Q36" s="31"/>
    </row>
    <row r="37" spans="1:17" x14ac:dyDescent="0.2">
      <c r="D37" s="70"/>
      <c r="E37" t="s">
        <v>45</v>
      </c>
      <c r="F37">
        <v>2.96033546474724E-4</v>
      </c>
      <c r="G37">
        <v>2.8045346939321538E-4</v>
      </c>
      <c r="I37" s="70"/>
      <c r="J37" t="s">
        <v>45</v>
      </c>
      <c r="K37" s="28">
        <v>0.98934785852225904</v>
      </c>
      <c r="L37" s="30">
        <v>0.99158657710182507</v>
      </c>
      <c r="M37" s="11">
        <v>1</v>
      </c>
      <c r="N37" s="29"/>
      <c r="O37" s="29"/>
      <c r="P37" s="29"/>
      <c r="Q37" s="31"/>
    </row>
    <row r="38" spans="1:17" x14ac:dyDescent="0.2">
      <c r="D38" s="70"/>
      <c r="E38" t="s">
        <v>46</v>
      </c>
      <c r="F38">
        <v>7.4429933965291096E-4</v>
      </c>
      <c r="G38">
        <v>6.9517319145682543E-4</v>
      </c>
      <c r="I38" s="70"/>
      <c r="J38" t="s">
        <v>46</v>
      </c>
      <c r="K38" s="28">
        <v>0.97393349030597065</v>
      </c>
      <c r="L38" s="30">
        <v>0.98744961247789498</v>
      </c>
      <c r="M38" s="30">
        <v>0.99213546291989685</v>
      </c>
      <c r="N38" s="10">
        <v>1</v>
      </c>
      <c r="O38" s="10"/>
      <c r="P38" s="10"/>
      <c r="Q38" s="31"/>
    </row>
    <row r="39" spans="1:17" x14ac:dyDescent="0.2">
      <c r="D39" s="71" t="s">
        <v>51</v>
      </c>
      <c r="E39" t="s">
        <v>5</v>
      </c>
      <c r="F39">
        <v>18.412538388660899</v>
      </c>
      <c r="G39">
        <v>0.47941770574215259</v>
      </c>
      <c r="I39" s="71" t="s">
        <v>50</v>
      </c>
      <c r="J39" t="s">
        <v>5</v>
      </c>
      <c r="K39" s="26">
        <v>0</v>
      </c>
      <c r="L39" s="30">
        <v>-0.1358969816011335</v>
      </c>
      <c r="M39" s="30">
        <v>-7.5527737066042447E-2</v>
      </c>
      <c r="N39" s="30">
        <v>-0.11364939485627676</v>
      </c>
      <c r="O39" s="10">
        <v>1</v>
      </c>
      <c r="P39" s="10"/>
      <c r="Q39" s="32"/>
    </row>
    <row r="40" spans="1:17" x14ac:dyDescent="0.2">
      <c r="D40" s="71"/>
      <c r="E40" t="s">
        <v>7</v>
      </c>
      <c r="F40">
        <v>15.414779964406399</v>
      </c>
      <c r="G40">
        <v>0.29165366783606955</v>
      </c>
      <c r="I40" s="71"/>
      <c r="J40" t="s">
        <v>7</v>
      </c>
      <c r="K40" s="26">
        <v>0</v>
      </c>
      <c r="L40" s="30">
        <v>-0.10296570547527625</v>
      </c>
      <c r="M40" s="30">
        <v>-9.9951151697258545E-2</v>
      </c>
      <c r="N40" s="30">
        <v>-0.13495358979190139</v>
      </c>
      <c r="O40" s="30">
        <v>0.75471327129822408</v>
      </c>
      <c r="P40" s="10">
        <v>1</v>
      </c>
      <c r="Q40" s="32"/>
    </row>
    <row r="41" spans="1:17" x14ac:dyDescent="0.2">
      <c r="D41" s="71"/>
      <c r="E41" t="s">
        <v>9</v>
      </c>
      <c r="F41">
        <v>37.6140251512604</v>
      </c>
      <c r="G41">
        <v>1.1294076216266029</v>
      </c>
      <c r="I41" s="71"/>
      <c r="J41" t="s">
        <v>9</v>
      </c>
      <c r="K41" s="25">
        <v>0</v>
      </c>
      <c r="L41" s="33">
        <v>-9.9181262598848879E-2</v>
      </c>
      <c r="M41" s="33">
        <v>-8.6386148304024427E-2</v>
      </c>
      <c r="N41" s="33">
        <v>-0.15575015185759233</v>
      </c>
      <c r="O41" s="33">
        <v>0.72854746072291876</v>
      </c>
      <c r="P41" s="33">
        <v>0.864401000690869</v>
      </c>
      <c r="Q41" s="23">
        <v>1</v>
      </c>
    </row>
    <row r="43" spans="1:17" x14ac:dyDescent="0.2">
      <c r="B43" t="s">
        <v>34</v>
      </c>
      <c r="D43" t="s">
        <v>35</v>
      </c>
    </row>
    <row r="45" spans="1:17" x14ac:dyDescent="0.2">
      <c r="A45" s="67" t="str">
        <f t="shared" ref="A45:I45" si="0">A20</f>
        <v>Tracer-Blank Covariance Matrix</v>
      </c>
      <c r="B45" s="67">
        <f t="shared" si="0"/>
        <v>0</v>
      </c>
      <c r="C45" s="68" t="str">
        <f t="shared" si="0"/>
        <v>ET2535</v>
      </c>
      <c r="D45" s="68">
        <f t="shared" si="0"/>
        <v>0</v>
      </c>
      <c r="E45" s="68">
        <f t="shared" si="0"/>
        <v>0</v>
      </c>
      <c r="F45" s="68">
        <f t="shared" si="0"/>
        <v>0</v>
      </c>
      <c r="G45" s="69" t="str">
        <f t="shared" si="0"/>
        <v>Pb Blank IC</v>
      </c>
      <c r="H45" s="69">
        <f t="shared" si="0"/>
        <v>0</v>
      </c>
      <c r="I45" s="69">
        <f t="shared" si="0"/>
        <v>0</v>
      </c>
    </row>
    <row r="46" spans="1:17" x14ac:dyDescent="0.2">
      <c r="A46" s="67">
        <f t="shared" ref="A46:I46" si="1">A21</f>
        <v>0</v>
      </c>
      <c r="B46" s="67">
        <f t="shared" si="1"/>
        <v>0</v>
      </c>
      <c r="C46" t="str">
        <f t="shared" si="1"/>
        <v>204/205</v>
      </c>
      <c r="D46" t="str">
        <f t="shared" si="1"/>
        <v>206/205</v>
      </c>
      <c r="E46" t="str">
        <f t="shared" si="1"/>
        <v>207/205</v>
      </c>
      <c r="F46" t="str">
        <f t="shared" si="1"/>
        <v>208/205</v>
      </c>
      <c r="G46" t="str">
        <f t="shared" si="1"/>
        <v>206/204</v>
      </c>
      <c r="H46" t="str">
        <f t="shared" si="1"/>
        <v>207/204</v>
      </c>
      <c r="I46" t="str">
        <f t="shared" si="1"/>
        <v>208/204</v>
      </c>
    </row>
    <row r="47" spans="1:17" x14ac:dyDescent="0.2">
      <c r="A47" s="70" t="str">
        <f t="shared" ref="A47:I47" si="2">A22</f>
        <v>ET2535</v>
      </c>
      <c r="B47" t="str">
        <f t="shared" si="2"/>
        <v>204/205</v>
      </c>
      <c r="C47" s="43">
        <f t="shared" si="2"/>
        <v>6.2500000000000001E-10</v>
      </c>
      <c r="D47" s="44">
        <f t="shared" si="2"/>
        <v>1.1395322002396799E-8</v>
      </c>
      <c r="E47" s="44">
        <f t="shared" si="2"/>
        <v>9.7087520863715706E-9</v>
      </c>
      <c r="F47" s="44">
        <f t="shared" si="2"/>
        <v>2.3367925142463402E-8</v>
      </c>
      <c r="G47" s="45">
        <f t="shared" si="2"/>
        <v>0</v>
      </c>
      <c r="H47" s="45">
        <f t="shared" si="2"/>
        <v>0</v>
      </c>
      <c r="I47" s="45">
        <f t="shared" si="2"/>
        <v>0</v>
      </c>
    </row>
    <row r="48" spans="1:17" x14ac:dyDescent="0.2">
      <c r="A48" s="70">
        <f t="shared" ref="A48:I48" si="3">A23</f>
        <v>0</v>
      </c>
      <c r="B48" t="str">
        <f t="shared" si="3"/>
        <v>206/205</v>
      </c>
      <c r="C48" s="46">
        <f t="shared" si="3"/>
        <v>1.1395322002396799E-8</v>
      </c>
      <c r="D48" s="47">
        <f t="shared" si="3"/>
        <v>2.11084877323051E-7</v>
      </c>
      <c r="E48" s="48">
        <f t="shared" si="3"/>
        <v>1.7860458571379001E-7</v>
      </c>
      <c r="F48" s="48">
        <f t="shared" si="3"/>
        <v>4.3181156761796201E-7</v>
      </c>
      <c r="G48" s="48">
        <f t="shared" si="3"/>
        <v>-4.8315053250886401E-5</v>
      </c>
      <c r="H48" s="48">
        <f t="shared" si="3"/>
        <v>-2.3361837123987001E-5</v>
      </c>
      <c r="I48" s="49">
        <f t="shared" si="3"/>
        <v>-8.3926162024990303E-5</v>
      </c>
    </row>
    <row r="49" spans="1:9" x14ac:dyDescent="0.2">
      <c r="A49" s="70">
        <f t="shared" ref="A49:I49" si="4">A24</f>
        <v>0</v>
      </c>
      <c r="B49" t="str">
        <f t="shared" si="4"/>
        <v>207/205</v>
      </c>
      <c r="C49" s="46">
        <f t="shared" si="4"/>
        <v>9.7087520863715706E-9</v>
      </c>
      <c r="D49" s="48">
        <f t="shared" si="4"/>
        <v>1.7860458571379001E-7</v>
      </c>
      <c r="E49" s="47">
        <f t="shared" si="4"/>
        <v>1.52131347086572E-7</v>
      </c>
      <c r="F49" s="48">
        <f t="shared" si="4"/>
        <v>3.6724685799053398E-7</v>
      </c>
      <c r="G49" s="48">
        <f t="shared" si="4"/>
        <v>-2.3370227252351301E-5</v>
      </c>
      <c r="H49" s="48">
        <f t="shared" si="4"/>
        <v>-1.93838992301173E-5</v>
      </c>
      <c r="I49" s="49">
        <f t="shared" si="4"/>
        <v>-6.2118142848622204E-5</v>
      </c>
    </row>
    <row r="50" spans="1:9" x14ac:dyDescent="0.2">
      <c r="A50" s="70">
        <f t="shared" ref="A50:I50" si="5">A25</f>
        <v>0</v>
      </c>
      <c r="B50" t="str">
        <f t="shared" si="5"/>
        <v>208/205</v>
      </c>
      <c r="C50" s="46">
        <f t="shared" si="5"/>
        <v>2.3367925142463402E-8</v>
      </c>
      <c r="D50" s="48">
        <f t="shared" si="5"/>
        <v>4.3181156761794999E-7</v>
      </c>
      <c r="E50" s="48">
        <f t="shared" si="5"/>
        <v>3.6724685799052598E-7</v>
      </c>
      <c r="F50" s="47">
        <f t="shared" si="5"/>
        <v>8.9204714782480503E-7</v>
      </c>
      <c r="G50" s="49">
        <f t="shared" si="5"/>
        <v>-8.3928156368120004E-5</v>
      </c>
      <c r="H50" s="49">
        <f t="shared" si="5"/>
        <v>-6.2102558631357897E-5</v>
      </c>
      <c r="I50" s="49">
        <f t="shared" si="5"/>
        <v>-2.66113115605572E-4</v>
      </c>
    </row>
    <row r="51" spans="1:9" x14ac:dyDescent="0.2">
      <c r="A51" s="71" t="str">
        <f t="shared" ref="A51:I51" si="6">A26</f>
        <v>Pb Blank IC</v>
      </c>
      <c r="B51" t="str">
        <f t="shared" si="6"/>
        <v>206/204</v>
      </c>
      <c r="C51" s="50">
        <f t="shared" si="6"/>
        <v>0</v>
      </c>
      <c r="D51" s="48">
        <f t="shared" si="6"/>
        <v>-4.8315053250886401E-5</v>
      </c>
      <c r="E51" s="48">
        <f t="shared" si="6"/>
        <v>-2.3370227252352198E-5</v>
      </c>
      <c r="F51" s="49">
        <f t="shared" si="6"/>
        <v>-8.3928156368091801E-5</v>
      </c>
      <c r="G51" s="47">
        <f t="shared" si="6"/>
        <v>0.77028464103594396</v>
      </c>
      <c r="H51" s="48">
        <f t="shared" si="6"/>
        <v>0.37545886376090498</v>
      </c>
      <c r="I51" s="49">
        <f t="shared" si="6"/>
        <v>1.34000802382031</v>
      </c>
    </row>
    <row r="52" spans="1:9" x14ac:dyDescent="0.2">
      <c r="A52" s="71">
        <f t="shared" ref="A52:I52" si="7">A27</f>
        <v>0</v>
      </c>
      <c r="B52" t="str">
        <f t="shared" si="7"/>
        <v>207/204</v>
      </c>
      <c r="C52" s="50">
        <f t="shared" si="7"/>
        <v>0</v>
      </c>
      <c r="D52" s="48">
        <f t="shared" si="7"/>
        <v>-2.3361837123986099E-5</v>
      </c>
      <c r="E52" s="48">
        <f t="shared" si="7"/>
        <v>-1.93838992301173E-5</v>
      </c>
      <c r="F52" s="49">
        <f t="shared" si="7"/>
        <v>-6.2102558631339506E-5</v>
      </c>
      <c r="G52" s="48">
        <f t="shared" si="7"/>
        <v>0.37545886376091298</v>
      </c>
      <c r="H52" s="47">
        <f t="shared" si="7"/>
        <v>0.31207822886149</v>
      </c>
      <c r="I52" s="49">
        <f t="shared" si="7"/>
        <v>0.99350617124484597</v>
      </c>
    </row>
    <row r="53" spans="1:9" x14ac:dyDescent="0.2">
      <c r="A53" s="71">
        <f t="shared" ref="A53:I53" si="8">A28</f>
        <v>0</v>
      </c>
      <c r="B53" t="str">
        <f t="shared" si="8"/>
        <v>208/204</v>
      </c>
      <c r="C53" s="50">
        <f t="shared" si="8"/>
        <v>0</v>
      </c>
      <c r="D53" s="49">
        <f t="shared" si="8"/>
        <v>-8.3926162025018506E-5</v>
      </c>
      <c r="E53" s="49">
        <f t="shared" si="8"/>
        <v>-6.2118142848640594E-5</v>
      </c>
      <c r="F53" s="49">
        <f t="shared" si="8"/>
        <v>-2.66113115605572E-4</v>
      </c>
      <c r="G53" s="49">
        <f t="shared" si="8"/>
        <v>1.3400080238201</v>
      </c>
      <c r="H53" s="49">
        <f t="shared" si="8"/>
        <v>0.99350617124470397</v>
      </c>
      <c r="I53" s="47">
        <f t="shared" si="8"/>
        <v>4.2297304860860798</v>
      </c>
    </row>
  </sheetData>
  <mergeCells count="24">
    <mergeCell ref="D35:D38"/>
    <mergeCell ref="I35:I38"/>
    <mergeCell ref="D39:D41"/>
    <mergeCell ref="I39:I41"/>
    <mergeCell ref="Q20:S20"/>
    <mergeCell ref="O33:Q33"/>
    <mergeCell ref="A22:A25"/>
    <mergeCell ref="K22:K25"/>
    <mergeCell ref="A26:A28"/>
    <mergeCell ref="K26:K28"/>
    <mergeCell ref="I33:J34"/>
    <mergeCell ref="K33:N33"/>
    <mergeCell ref="G4:G7"/>
    <mergeCell ref="M4:M6"/>
    <mergeCell ref="A20:B21"/>
    <mergeCell ref="C20:F20"/>
    <mergeCell ref="G20:I20"/>
    <mergeCell ref="K20:L21"/>
    <mergeCell ref="M20:P20"/>
    <mergeCell ref="A45:B46"/>
    <mergeCell ref="C45:F45"/>
    <mergeCell ref="G45:I45"/>
    <mergeCell ref="A47:A50"/>
    <mergeCell ref="A51:A53"/>
  </mergeCells>
  <phoneticPr fontId="3" type="noConversion"/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blankData</vt:lpstr>
      <vt:lpstr>ET535</vt:lpstr>
      <vt:lpstr>ET2535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McLean</dc:creator>
  <cp:lastModifiedBy>Noah McLean</cp:lastModifiedBy>
  <dcterms:created xsi:type="dcterms:W3CDTF">2011-02-16T18:53:07Z</dcterms:created>
  <dcterms:modified xsi:type="dcterms:W3CDTF">2013-09-12T23:53:33Z</dcterms:modified>
</cp:coreProperties>
</file>