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m\Desktop\projects\Dan_Data\"/>
    </mc:Choice>
  </mc:AlternateContent>
  <xr:revisionPtr revIDLastSave="0" documentId="13_ncr:1_{4EF598D3-7B5F-421A-A875-C2D0BACF7B8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rray_results" sheetId="1" r:id="rId1"/>
    <sheet name="V1" sheetId="2" r:id="rId2"/>
    <sheet name="V2" sheetId="3" r:id="rId3"/>
    <sheet name="just data" sheetId="4" r:id="rId4"/>
    <sheet name="ttest test" sheetId="5" r:id="rId5"/>
  </sheets>
  <definedNames>
    <definedName name="_xlnm._FilterDatabase" localSheetId="0" hidden="1">array_results!$A$21:$AL$36</definedName>
    <definedName name="_xlnm._FilterDatabase" localSheetId="3" hidden="1">'just data'!$A$6:$I$21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N6" i="3"/>
  <c r="O4" i="3"/>
  <c r="O5" i="3"/>
  <c r="O6" i="3"/>
  <c r="N5" i="3"/>
  <c r="N4" i="3"/>
  <c r="O3" i="3"/>
  <c r="N3" i="3"/>
  <c r="I4" i="3"/>
  <c r="I5" i="3"/>
  <c r="I6" i="3"/>
  <c r="I3" i="3"/>
  <c r="H6" i="3"/>
  <c r="H5" i="3"/>
  <c r="H4" i="3"/>
  <c r="H3" i="3"/>
  <c r="G3" i="3" s="1"/>
  <c r="N11" i="4"/>
  <c r="P3" i="3" s="1"/>
  <c r="P11" i="4"/>
  <c r="P4" i="3" s="1"/>
  <c r="R11" i="4"/>
  <c r="P5" i="3" s="1"/>
  <c r="T11" i="4"/>
  <c r="P7" i="4"/>
  <c r="R7" i="4"/>
  <c r="T7" i="4"/>
  <c r="N7" i="4"/>
  <c r="W6" i="3"/>
  <c r="W5" i="3"/>
  <c r="W4" i="3"/>
  <c r="W3" i="3"/>
  <c r="T6" i="3"/>
  <c r="T5" i="3"/>
  <c r="T4" i="3"/>
  <c r="T3" i="3"/>
  <c r="P6" i="3"/>
  <c r="M6" i="3"/>
  <c r="M5" i="3"/>
  <c r="M4" i="3"/>
  <c r="M3" i="3"/>
  <c r="U11" i="4"/>
  <c r="S11" i="4"/>
  <c r="Q11" i="4"/>
  <c r="O11" i="4"/>
  <c r="O10" i="4"/>
  <c r="P10" i="4"/>
  <c r="Q10" i="4"/>
  <c r="R10" i="4"/>
  <c r="S10" i="4"/>
  <c r="T10" i="4"/>
  <c r="U10" i="4"/>
  <c r="N10" i="4"/>
  <c r="U8" i="4"/>
  <c r="T8" i="4"/>
  <c r="S8" i="4"/>
  <c r="R8" i="4"/>
  <c r="Q8" i="4"/>
  <c r="P8" i="4"/>
  <c r="O8" i="4"/>
  <c r="N8" i="4"/>
  <c r="P6" i="4"/>
  <c r="R6" i="4"/>
  <c r="T6" i="4"/>
  <c r="N6" i="4"/>
  <c r="U5" i="4"/>
  <c r="T5" i="4"/>
  <c r="S5" i="4"/>
  <c r="R5" i="4"/>
  <c r="Q5" i="4"/>
  <c r="P5" i="4"/>
  <c r="O5" i="4"/>
  <c r="N5" i="4"/>
  <c r="U4" i="4"/>
  <c r="T4" i="4"/>
  <c r="S4" i="4"/>
  <c r="R4" i="4"/>
  <c r="Q4" i="4"/>
  <c r="P4" i="4"/>
  <c r="O4" i="4"/>
  <c r="N4" i="4"/>
  <c r="E6" i="3"/>
  <c r="E3" i="3"/>
  <c r="V6" i="3"/>
  <c r="U6" i="3"/>
  <c r="R6" i="3"/>
  <c r="Q6" i="3"/>
  <c r="K6" i="3"/>
  <c r="J6" i="3"/>
  <c r="F6" i="3"/>
  <c r="V5" i="3"/>
  <c r="U5" i="3"/>
  <c r="R5" i="3"/>
  <c r="Q5" i="3"/>
  <c r="K5" i="3"/>
  <c r="J5" i="3"/>
  <c r="F5" i="3"/>
  <c r="E5" i="3"/>
  <c r="V4" i="3"/>
  <c r="U4" i="3"/>
  <c r="R4" i="3"/>
  <c r="Q4" i="3"/>
  <c r="K4" i="3"/>
  <c r="J4" i="3"/>
  <c r="F4" i="3"/>
  <c r="V3" i="3"/>
  <c r="U3" i="3"/>
  <c r="R3" i="3"/>
  <c r="Q3" i="3"/>
  <c r="K3" i="3"/>
  <c r="J3" i="3"/>
  <c r="F3" i="3"/>
  <c r="S6" i="2"/>
  <c r="S5" i="2"/>
  <c r="S4" i="2"/>
  <c r="S3" i="2"/>
  <c r="R6" i="2"/>
  <c r="R5" i="2"/>
  <c r="R4" i="2"/>
  <c r="R3" i="2"/>
  <c r="Q6" i="2"/>
  <c r="Q5" i="2"/>
  <c r="Q3" i="2"/>
  <c r="Q4" i="2"/>
  <c r="P6" i="2"/>
  <c r="T6" i="2" s="1"/>
  <c r="P5" i="2"/>
  <c r="T5" i="2" s="1"/>
  <c r="P4" i="2"/>
  <c r="U4" i="2" s="1"/>
  <c r="P3" i="2"/>
  <c r="K6" i="2"/>
  <c r="K5" i="2"/>
  <c r="K4" i="2"/>
  <c r="K3" i="2"/>
  <c r="J6" i="2"/>
  <c r="J5" i="2"/>
  <c r="J4" i="2"/>
  <c r="J3" i="2"/>
  <c r="I5" i="2"/>
  <c r="I6" i="2"/>
  <c r="I4" i="2"/>
  <c r="I3" i="2"/>
  <c r="H6" i="2"/>
  <c r="H5" i="2"/>
  <c r="H4" i="2"/>
  <c r="M4" i="2" s="1"/>
  <c r="H3" i="2"/>
  <c r="F6" i="2"/>
  <c r="F5" i="2"/>
  <c r="F4" i="2"/>
  <c r="F3" i="2"/>
  <c r="E6" i="2"/>
  <c r="E5" i="2"/>
  <c r="E4" i="2"/>
  <c r="G4" i="2" s="1"/>
  <c r="E3" i="2"/>
  <c r="D6" i="2"/>
  <c r="D5" i="2"/>
  <c r="D4" i="2"/>
  <c r="D3" i="2"/>
  <c r="C5" i="2"/>
  <c r="C3" i="2"/>
  <c r="C6" i="2"/>
  <c r="L5" i="3" l="1"/>
  <c r="G6" i="3"/>
  <c r="S4" i="3"/>
  <c r="S5" i="3"/>
  <c r="L4" i="3"/>
  <c r="G5" i="3"/>
  <c r="L6" i="3"/>
  <c r="S6" i="3"/>
  <c r="G4" i="3"/>
  <c r="S3" i="3"/>
  <c r="L3" i="3"/>
  <c r="V6" i="2"/>
  <c r="V5" i="2"/>
  <c r="V3" i="2"/>
  <c r="U5" i="2"/>
  <c r="U3" i="2"/>
  <c r="M5" i="2"/>
  <c r="V4" i="2"/>
  <c r="W4" i="2" s="1"/>
  <c r="U6" i="2"/>
  <c r="T4" i="2"/>
  <c r="T3" i="2"/>
  <c r="M3" i="2"/>
  <c r="L4" i="2"/>
  <c r="N5" i="2"/>
  <c r="M6" i="2"/>
  <c r="N6" i="2"/>
  <c r="N3" i="2"/>
  <c r="N4" i="2"/>
  <c r="O4" i="2" s="1"/>
  <c r="L3" i="2"/>
  <c r="G6" i="2"/>
  <c r="L6" i="2"/>
  <c r="L5" i="2"/>
  <c r="G5" i="2"/>
  <c r="G3" i="2"/>
  <c r="O3" i="2" l="1"/>
  <c r="W3" i="2"/>
  <c r="W6" i="2"/>
  <c r="W5" i="2"/>
  <c r="O5" i="2"/>
  <c r="O6" i="2"/>
</calcChain>
</file>

<file path=xl/sharedStrings.xml><?xml version="1.0" encoding="utf-8"?>
<sst xmlns="http://schemas.openxmlformats.org/spreadsheetml/2006/main" count="503" uniqueCount="208">
  <si>
    <t>SeqId</t>
  </si>
  <si>
    <t>10000-28</t>
  </si>
  <si>
    <t>10001-7</t>
  </si>
  <si>
    <t>10003-15</t>
  </si>
  <si>
    <t>10006-25</t>
  </si>
  <si>
    <t>SeqIdVersion</t>
  </si>
  <si>
    <t>SomaId</t>
  </si>
  <si>
    <t>SL019233</t>
  </si>
  <si>
    <t>SL002564</t>
  </si>
  <si>
    <t>SL019245</t>
  </si>
  <si>
    <t>SL019228</t>
  </si>
  <si>
    <t>TargetFullName</t>
  </si>
  <si>
    <t>Beta-crystallin B2</t>
  </si>
  <si>
    <t>RAF proto-oncogene serine/threonine-protein kinase</t>
  </si>
  <si>
    <t>Zinc finger protein 41</t>
  </si>
  <si>
    <t>ETS domain-containing protein Elk-1</t>
  </si>
  <si>
    <t>Target</t>
  </si>
  <si>
    <t>CRBB2</t>
  </si>
  <si>
    <t>c-Raf</t>
  </si>
  <si>
    <t>ZNF41</t>
  </si>
  <si>
    <t>ELK1</t>
  </si>
  <si>
    <t>UniProt</t>
  </si>
  <si>
    <t>P43320</t>
  </si>
  <si>
    <t>P04049</t>
  </si>
  <si>
    <t>P51814</t>
  </si>
  <si>
    <t>P19419</t>
  </si>
  <si>
    <t>EntrezGeneID</t>
  </si>
  <si>
    <t>EntrezGeneSymbol</t>
  </si>
  <si>
    <t>CRYBB2</t>
  </si>
  <si>
    <t>RAF1</t>
  </si>
  <si>
    <t>Organism</t>
  </si>
  <si>
    <t>Human</t>
  </si>
  <si>
    <t>Units</t>
  </si>
  <si>
    <t>RFU</t>
  </si>
  <si>
    <t>Type</t>
  </si>
  <si>
    <t>Protein</t>
  </si>
  <si>
    <t>Dilution</t>
  </si>
  <si>
    <t>PlateScale_Reference</t>
  </si>
  <si>
    <t>CalReference</t>
  </si>
  <si>
    <t>Cal_PLT21663</t>
  </si>
  <si>
    <t>Cal_PLT21664</t>
  </si>
  <si>
    <t>ColCheck</t>
  </si>
  <si>
    <t>PASS</t>
  </si>
  <si>
    <t>CalQcRatio_PLT21663_200174</t>
  </si>
  <si>
    <t>CalQcRatio_PLT21664_200174</t>
  </si>
  <si>
    <t>QcReference_200174</t>
  </si>
  <si>
    <t>PlateId</t>
  </si>
  <si>
    <t>PlateRunDate</t>
  </si>
  <si>
    <t>ScannerID</t>
  </si>
  <si>
    <t>PlatePosition</t>
  </si>
  <si>
    <t>SlideId</t>
  </si>
  <si>
    <t>Subarray</t>
  </si>
  <si>
    <t>SampleId</t>
  </si>
  <si>
    <t>SampleType</t>
  </si>
  <si>
    <t>PercentDilution</t>
  </si>
  <si>
    <t>SampleMatrix</t>
  </si>
  <si>
    <t>Barcode</t>
  </si>
  <si>
    <t>Barcode2d</t>
  </si>
  <si>
    <t>SampleName</t>
  </si>
  <si>
    <t>SampleNotes</t>
  </si>
  <si>
    <t>AliquotingNotes</t>
  </si>
  <si>
    <t>SampleDescription</t>
  </si>
  <si>
    <t>AssayNotes</t>
  </si>
  <si>
    <t>TimePoint</t>
  </si>
  <si>
    <t>ExtIdentifier</t>
  </si>
  <si>
    <t>SsfExtId</t>
  </si>
  <si>
    <t>SampleGroup</t>
  </si>
  <si>
    <t>SiteId</t>
  </si>
  <si>
    <t>SubjectID</t>
  </si>
  <si>
    <t>CLI</t>
  </si>
  <si>
    <t>RMA</t>
  </si>
  <si>
    <t>HybControlNormScale</t>
  </si>
  <si>
    <t>RowCheck</t>
  </si>
  <si>
    <t>NormScale_20</t>
  </si>
  <si>
    <t>NormScale_0_005</t>
  </si>
  <si>
    <t>NormScale_0_5</t>
  </si>
  <si>
    <t>ANMLFractionUsed_20</t>
  </si>
  <si>
    <t>ANMLFractionUsed_0_005</t>
  </si>
  <si>
    <t>ANMLFractionUsed_0_5</t>
  </si>
  <si>
    <t>PLT21663</t>
  </si>
  <si>
    <t>SG17164580</t>
  </si>
  <si>
    <t>F6</t>
  </si>
  <si>
    <t>101-004 D3 2h</t>
  </si>
  <si>
    <t>a0y4W00000u0lHZQAY</t>
  </si>
  <si>
    <t>a0y4W00000u0iXqQAI</t>
  </si>
  <si>
    <t>EXID40000008904593</t>
  </si>
  <si>
    <t>EID1028947</t>
  </si>
  <si>
    <t>101-004</t>
  </si>
  <si>
    <t>CLI8007F846</t>
  </si>
  <si>
    <t>SS-2334874</t>
  </si>
  <si>
    <t>D8</t>
  </si>
  <si>
    <t>101-005 D1 Pre</t>
  </si>
  <si>
    <t>a0y4W00000u0lGeQAI</t>
  </si>
  <si>
    <t>a0y4W00000u0iXsQAI</t>
  </si>
  <si>
    <t>EXID40000008904069</t>
  </si>
  <si>
    <t>EID1028949</t>
  </si>
  <si>
    <t>101-005</t>
  </si>
  <si>
    <t>B10</t>
  </si>
  <si>
    <t>101-003 D7 1h</t>
  </si>
  <si>
    <t>a0y4W00000u0lFmQAI</t>
  </si>
  <si>
    <t>a0y4W00000u0iXoQAI</t>
  </si>
  <si>
    <t>EXID40000008904096</t>
  </si>
  <si>
    <t>EID1028945</t>
  </si>
  <si>
    <t>101-003</t>
  </si>
  <si>
    <t>E10</t>
  </si>
  <si>
    <t>101-004 D1 Pre</t>
  </si>
  <si>
    <t>a0y4W00000u0lGqQAI</t>
  </si>
  <si>
    <t>a0y4W00000u0iXpQAI</t>
  </si>
  <si>
    <t>EXID40000008904587</t>
  </si>
  <si>
    <t>EID1028946</t>
  </si>
  <si>
    <t>F10</t>
  </si>
  <si>
    <t>101-004 D7 1h</t>
  </si>
  <si>
    <t>a0y4W00000u0lGIQAY</t>
  </si>
  <si>
    <t>a0y4W00000u0iXrQAI</t>
  </si>
  <si>
    <t>EXID40000008904569</t>
  </si>
  <si>
    <t>EID1028948</t>
  </si>
  <si>
    <t>A11</t>
  </si>
  <si>
    <t>101-001 D1 Pre</t>
  </si>
  <si>
    <t>a0y4W00000u0lHBQAY</t>
  </si>
  <si>
    <t>a0y4W00000u0iXkQAI</t>
  </si>
  <si>
    <t>EXID40000008904076</t>
  </si>
  <si>
    <t>EID1028944</t>
  </si>
  <si>
    <t>101-001</t>
  </si>
  <si>
    <t>F11</t>
  </si>
  <si>
    <t>102-006 D1 Pre</t>
  </si>
  <si>
    <t>a0y4W00000u0lHCQAY</t>
  </si>
  <si>
    <t>a0y4W00000u0iXwQAI</t>
  </si>
  <si>
    <t>EXID40000008904710</t>
  </si>
  <si>
    <t>EID1028950</t>
  </si>
  <si>
    <t>102-006</t>
  </si>
  <si>
    <t>PLT21664</t>
  </si>
  <si>
    <t>SG16064525</t>
  </si>
  <si>
    <t>D2</t>
  </si>
  <si>
    <t>102-005 D1 Pre</t>
  </si>
  <si>
    <t>a0y4W00000u0lFxQAI</t>
  </si>
  <si>
    <t>a0y4W00000u0iXuQAI</t>
  </si>
  <si>
    <t>EXID40000008905281</t>
  </si>
  <si>
    <t>EID1029014</t>
  </si>
  <si>
    <t>102-005</t>
  </si>
  <si>
    <t>A3</t>
  </si>
  <si>
    <t>102-006 D3 2h</t>
  </si>
  <si>
    <t>a0y4W00000u0lGrQAI</t>
  </si>
  <si>
    <t>a0y4W00000u0iXxQAI</t>
  </si>
  <si>
    <t>EXID40000008904748</t>
  </si>
  <si>
    <t>EID1029016</t>
  </si>
  <si>
    <t>D4</t>
  </si>
  <si>
    <t>101-003 D1 Pre</t>
  </si>
  <si>
    <t>a0y4W00000u0lGpQAI</t>
  </si>
  <si>
    <t>a0y4W00000u0iXmQAI</t>
  </si>
  <si>
    <t>EXID40000008905293</t>
  </si>
  <si>
    <t>EID1029011</t>
  </si>
  <si>
    <t>H4</t>
  </si>
  <si>
    <t>102-005 D2 1h</t>
  </si>
  <si>
    <t>a0y4W00000u0lFyQAI</t>
  </si>
  <si>
    <t>a0y4W00000u0iXvQAI</t>
  </si>
  <si>
    <t>EXID40000008905289</t>
  </si>
  <si>
    <t>EID1029015</t>
  </si>
  <si>
    <t>C5</t>
  </si>
  <si>
    <t>101-005 D3 2h</t>
  </si>
  <si>
    <t>a0y4W00000u0lFwQAI</t>
  </si>
  <si>
    <t>a0y4W00000u0iXtQAI</t>
  </si>
  <si>
    <t>EXID40000008905288</t>
  </si>
  <si>
    <t>EID1029013</t>
  </si>
  <si>
    <t>H9</t>
  </si>
  <si>
    <t>101-001 D1 2h</t>
  </si>
  <si>
    <t>a0y4W00000u0lFlQAI</t>
  </si>
  <si>
    <t>a0y4W00000u0iXlQAI</t>
  </si>
  <si>
    <t>EXID40000008904733</t>
  </si>
  <si>
    <t>EID1029010</t>
  </si>
  <si>
    <t>A10</t>
  </si>
  <si>
    <t>101-003 D3 2h</t>
  </si>
  <si>
    <t>a0y4W00000u0lGdQAI</t>
  </si>
  <si>
    <t>a0y4W00000u0iXnQAI</t>
  </si>
  <si>
    <t>EXID40000008905261</t>
  </si>
  <si>
    <t>EID1029012</t>
  </si>
  <si>
    <t>C12</t>
  </si>
  <si>
    <t>102-006 D10 2h</t>
  </si>
  <si>
    <t>a0y4W00000u0lHJQAY</t>
  </si>
  <si>
    <t>a0y4W00000u0iXyQAI</t>
  </si>
  <si>
    <t>EXID40000008905268</t>
  </si>
  <si>
    <t>EID1029017</t>
  </si>
  <si>
    <t>test</t>
  </si>
  <si>
    <t>pre</t>
  </si>
  <si>
    <t>eot</t>
  </si>
  <si>
    <t>F</t>
  </si>
  <si>
    <t>P</t>
  </si>
  <si>
    <t>M</t>
  </si>
  <si>
    <t>LSALT</t>
  </si>
  <si>
    <t>Day 0</t>
  </si>
  <si>
    <t>day 3</t>
  </si>
  <si>
    <t>EOT</t>
  </si>
  <si>
    <t>Protein ID</t>
  </si>
  <si>
    <t>Protein name</t>
  </si>
  <si>
    <t>mean drug</t>
  </si>
  <si>
    <t>std drug</t>
  </si>
  <si>
    <t>mean Placebo</t>
  </si>
  <si>
    <t>std Placebo</t>
  </si>
  <si>
    <t>fold diff</t>
  </si>
  <si>
    <t>day 3 mean Drug/day 0 mean Drug</t>
  </si>
  <si>
    <t>day 3 mean Placebo/day 0 mean Placebo</t>
  </si>
  <si>
    <t>day EOT mean Drug/day 0 mean Drug</t>
  </si>
  <si>
    <t>day EOT mean Placebo/day 0 mean Placebo</t>
  </si>
  <si>
    <t>M/N</t>
  </si>
  <si>
    <t>U/V</t>
  </si>
  <si>
    <t>fold_diff_time_3</t>
  </si>
  <si>
    <t>fold_diff_time_EOT</t>
  </si>
  <si>
    <t>MEAN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</si>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</sst>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0" xfId="0" applyBorder="1"/>
    <xf numFmtId="0" fontId="0" fillId="33" borderId="0" xfId="0" applyFill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"/>
  <sheetViews>
    <sheetView topLeftCell="A14" workbookViewId="0">
      <selection activeCell="J32" sqref="J32"/>
    </sheetView>
  </sheetViews>
  <sheetFormatPr defaultRowHeight="14.4" x14ac:dyDescent="0.3"/>
  <cols>
    <col min="7" max="7" width="13.88671875" bestFit="1" customWidth="1"/>
  </cols>
  <sheetData>
    <row r="1" spans="34:38" x14ac:dyDescent="0.3">
      <c r="AH1" t="s">
        <v>0</v>
      </c>
      <c r="AI1" t="s">
        <v>1</v>
      </c>
      <c r="AJ1" t="s">
        <v>2</v>
      </c>
      <c r="AK1" t="s">
        <v>3</v>
      </c>
      <c r="AL1" t="s">
        <v>4</v>
      </c>
    </row>
    <row r="2" spans="34:38" x14ac:dyDescent="0.3">
      <c r="AH2" t="s">
        <v>5</v>
      </c>
      <c r="AI2">
        <v>3</v>
      </c>
      <c r="AJ2">
        <v>3</v>
      </c>
      <c r="AK2">
        <v>3</v>
      </c>
      <c r="AL2">
        <v>3</v>
      </c>
    </row>
    <row r="3" spans="34:38" x14ac:dyDescent="0.3"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34:38" x14ac:dyDescent="0.3">
      <c r="AH4" t="s">
        <v>11</v>
      </c>
      <c r="AI4" t="s">
        <v>12</v>
      </c>
      <c r="AJ4" t="s">
        <v>13</v>
      </c>
      <c r="AK4" t="s">
        <v>14</v>
      </c>
      <c r="AL4" t="s">
        <v>15</v>
      </c>
    </row>
    <row r="5" spans="34:38" x14ac:dyDescent="0.3">
      <c r="AH5" t="s">
        <v>16</v>
      </c>
      <c r="AI5" t="s">
        <v>17</v>
      </c>
      <c r="AJ5" t="s">
        <v>18</v>
      </c>
      <c r="AK5" t="s">
        <v>19</v>
      </c>
      <c r="AL5" t="s">
        <v>20</v>
      </c>
    </row>
    <row r="6" spans="34:38" x14ac:dyDescent="0.3">
      <c r="AH6" t="s">
        <v>21</v>
      </c>
      <c r="AI6" t="s">
        <v>22</v>
      </c>
      <c r="AJ6" t="s">
        <v>23</v>
      </c>
      <c r="AK6" t="s">
        <v>24</v>
      </c>
      <c r="AL6" t="s">
        <v>25</v>
      </c>
    </row>
    <row r="7" spans="34:38" x14ac:dyDescent="0.3">
      <c r="AH7" t="s">
        <v>26</v>
      </c>
      <c r="AI7">
        <v>1415</v>
      </c>
      <c r="AJ7">
        <v>5894</v>
      </c>
      <c r="AK7">
        <v>7592</v>
      </c>
      <c r="AL7">
        <v>2002</v>
      </c>
    </row>
    <row r="8" spans="34:38" x14ac:dyDescent="0.3">
      <c r="AH8" t="s">
        <v>27</v>
      </c>
      <c r="AI8" t="s">
        <v>28</v>
      </c>
      <c r="AJ8" t="s">
        <v>29</v>
      </c>
      <c r="AK8" t="s">
        <v>19</v>
      </c>
      <c r="AL8" t="s">
        <v>20</v>
      </c>
    </row>
    <row r="9" spans="34:38" x14ac:dyDescent="0.3">
      <c r="AH9" t="s">
        <v>30</v>
      </c>
      <c r="AI9" t="s">
        <v>31</v>
      </c>
      <c r="AJ9" t="s">
        <v>31</v>
      </c>
      <c r="AK9" t="s">
        <v>31</v>
      </c>
      <c r="AL9" t="s">
        <v>31</v>
      </c>
    </row>
    <row r="10" spans="34:38" x14ac:dyDescent="0.3">
      <c r="AH10" t="s">
        <v>32</v>
      </c>
      <c r="AI10" t="s">
        <v>33</v>
      </c>
      <c r="AJ10" t="s">
        <v>33</v>
      </c>
      <c r="AK10" t="s">
        <v>33</v>
      </c>
      <c r="AL10" t="s">
        <v>33</v>
      </c>
    </row>
    <row r="11" spans="34:38" x14ac:dyDescent="0.3">
      <c r="AH11" t="s">
        <v>34</v>
      </c>
      <c r="AI11" t="s">
        <v>35</v>
      </c>
      <c r="AJ11" t="s">
        <v>35</v>
      </c>
      <c r="AK11" t="s">
        <v>35</v>
      </c>
      <c r="AL11" t="s">
        <v>35</v>
      </c>
    </row>
    <row r="12" spans="34:38" x14ac:dyDescent="0.3">
      <c r="AH12" t="s">
        <v>36</v>
      </c>
      <c r="AI12">
        <v>20</v>
      </c>
      <c r="AJ12">
        <v>20</v>
      </c>
      <c r="AK12">
        <v>0.5</v>
      </c>
      <c r="AL12">
        <v>20</v>
      </c>
    </row>
    <row r="13" spans="34:38" x14ac:dyDescent="0.3">
      <c r="AH13" t="s">
        <v>37</v>
      </c>
      <c r="AI13">
        <v>1368.5</v>
      </c>
      <c r="AJ13">
        <v>396.5</v>
      </c>
      <c r="AK13">
        <v>281.2</v>
      </c>
      <c r="AL13">
        <v>939.2</v>
      </c>
    </row>
    <row r="14" spans="34:38" x14ac:dyDescent="0.3">
      <c r="AH14" t="s">
        <v>38</v>
      </c>
      <c r="AI14">
        <v>1368.5</v>
      </c>
      <c r="AJ14">
        <v>396.5</v>
      </c>
      <c r="AK14">
        <v>281.2</v>
      </c>
      <c r="AL14">
        <v>939.2</v>
      </c>
    </row>
    <row r="15" spans="34:38" x14ac:dyDescent="0.3">
      <c r="AH15" t="s">
        <v>39</v>
      </c>
      <c r="AI15">
        <v>1.03878852</v>
      </c>
      <c r="AJ15">
        <v>0.90753033000000005</v>
      </c>
      <c r="AK15">
        <v>0.97537288</v>
      </c>
      <c r="AL15">
        <v>0.98222129000000002</v>
      </c>
    </row>
    <row r="16" spans="34:38" x14ac:dyDescent="0.3">
      <c r="AH16" t="s">
        <v>40</v>
      </c>
      <c r="AI16">
        <v>1.0487393700000001</v>
      </c>
      <c r="AJ16">
        <v>0.89161232000000001</v>
      </c>
      <c r="AK16">
        <v>0.85419197999999996</v>
      </c>
      <c r="AL16">
        <v>1.03027644</v>
      </c>
    </row>
    <row r="17" spans="1:38" x14ac:dyDescent="0.3">
      <c r="AH17" t="s">
        <v>41</v>
      </c>
      <c r="AI17" t="s">
        <v>42</v>
      </c>
      <c r="AJ17" t="s">
        <v>42</v>
      </c>
      <c r="AK17" t="s">
        <v>42</v>
      </c>
      <c r="AL17" t="s">
        <v>42</v>
      </c>
    </row>
    <row r="18" spans="1:38" x14ac:dyDescent="0.3">
      <c r="AH18" t="s">
        <v>43</v>
      </c>
      <c r="AI18">
        <v>1.0249999999999999</v>
      </c>
      <c r="AJ18">
        <v>1.008</v>
      </c>
      <c r="AK18">
        <v>0.90300000000000002</v>
      </c>
      <c r="AL18">
        <v>1.042</v>
      </c>
    </row>
    <row r="19" spans="1:38" x14ac:dyDescent="0.3">
      <c r="AH19" t="s">
        <v>44</v>
      </c>
      <c r="AI19">
        <v>1.0149999999999999</v>
      </c>
      <c r="AJ19">
        <v>0.999</v>
      </c>
      <c r="AK19">
        <v>0.95499999999999996</v>
      </c>
      <c r="AL19">
        <v>1.0840000000000001</v>
      </c>
    </row>
    <row r="20" spans="1:38" x14ac:dyDescent="0.3">
      <c r="AH20" t="s">
        <v>45</v>
      </c>
      <c r="AI20">
        <v>1319</v>
      </c>
      <c r="AJ20">
        <v>471.8</v>
      </c>
      <c r="AK20">
        <v>258.10000000000002</v>
      </c>
      <c r="AL20">
        <v>1113.5999999999999</v>
      </c>
    </row>
    <row r="21" spans="1:38" x14ac:dyDescent="0.3">
      <c r="A21" t="s">
        <v>46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t="s">
        <v>56</v>
      </c>
      <c r="L21" t="s">
        <v>57</v>
      </c>
      <c r="M21" t="s">
        <v>58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  <c r="S21" t="s">
        <v>64</v>
      </c>
      <c r="T21" t="s">
        <v>65</v>
      </c>
      <c r="U21" t="s">
        <v>66</v>
      </c>
      <c r="V21" t="s">
        <v>67</v>
      </c>
      <c r="W21" t="s">
        <v>68</v>
      </c>
      <c r="X21" t="s">
        <v>69</v>
      </c>
      <c r="Y21" t="s">
        <v>70</v>
      </c>
      <c r="Z21" t="s">
        <v>71</v>
      </c>
      <c r="AA21" t="s">
        <v>72</v>
      </c>
      <c r="AB21" t="s">
        <v>73</v>
      </c>
      <c r="AC21" t="s">
        <v>74</v>
      </c>
      <c r="AD21" t="s">
        <v>75</v>
      </c>
      <c r="AE21" t="s">
        <v>76</v>
      </c>
      <c r="AF21" t="s">
        <v>77</v>
      </c>
      <c r="AG21" t="s">
        <v>78</v>
      </c>
    </row>
    <row r="22" spans="1:38" x14ac:dyDescent="0.3">
      <c r="A22" t="s">
        <v>79</v>
      </c>
      <c r="B22" s="1">
        <v>45020</v>
      </c>
      <c r="C22" t="s">
        <v>80</v>
      </c>
      <c r="D22" t="s">
        <v>81</v>
      </c>
      <c r="E22" s="2">
        <v>259000000000</v>
      </c>
      <c r="F22" t="s">
        <v>181</v>
      </c>
      <c r="G22" t="s">
        <v>82</v>
      </c>
      <c r="H22" t="s">
        <v>184</v>
      </c>
      <c r="I22">
        <v>44</v>
      </c>
      <c r="J22" t="s">
        <v>185</v>
      </c>
      <c r="K22" t="s">
        <v>83</v>
      </c>
      <c r="L22">
        <v>421744314</v>
      </c>
      <c r="M22" t="s">
        <v>84</v>
      </c>
      <c r="S22" t="s">
        <v>85</v>
      </c>
      <c r="T22" t="s">
        <v>86</v>
      </c>
      <c r="W22" t="s">
        <v>87</v>
      </c>
      <c r="X22" t="s">
        <v>88</v>
      </c>
      <c r="Y22" t="s">
        <v>89</v>
      </c>
      <c r="Z22">
        <v>1.04539611</v>
      </c>
      <c r="AA22" t="s">
        <v>42</v>
      </c>
      <c r="AB22">
        <v>0.74673803000000005</v>
      </c>
      <c r="AC22">
        <v>0.95769367000000005</v>
      </c>
      <c r="AD22">
        <v>0.96021405999999998</v>
      </c>
      <c r="AE22">
        <v>0.91200000000000003</v>
      </c>
      <c r="AF22">
        <v>0.90400000000000003</v>
      </c>
      <c r="AG22">
        <v>0.85599999999999998</v>
      </c>
      <c r="AI22">
        <v>1601.9</v>
      </c>
      <c r="AJ22">
        <v>481</v>
      </c>
      <c r="AK22">
        <v>400.7</v>
      </c>
      <c r="AL22">
        <v>836.3</v>
      </c>
    </row>
    <row r="23" spans="1:38" x14ac:dyDescent="0.3">
      <c r="A23" t="s">
        <v>79</v>
      </c>
      <c r="B23" s="1">
        <v>45020</v>
      </c>
      <c r="C23" t="s">
        <v>80</v>
      </c>
      <c r="D23" t="s">
        <v>90</v>
      </c>
      <c r="E23" s="2">
        <v>259000000000</v>
      </c>
      <c r="F23" t="s">
        <v>182</v>
      </c>
      <c r="G23" t="s">
        <v>91</v>
      </c>
      <c r="H23" t="s">
        <v>184</v>
      </c>
      <c r="I23">
        <v>51</v>
      </c>
      <c r="J23" t="s">
        <v>185</v>
      </c>
      <c r="K23" t="s">
        <v>92</v>
      </c>
      <c r="L23">
        <v>421744316</v>
      </c>
      <c r="M23" t="s">
        <v>93</v>
      </c>
      <c r="S23" t="s">
        <v>94</v>
      </c>
      <c r="T23" t="s">
        <v>95</v>
      </c>
      <c r="W23" t="s">
        <v>96</v>
      </c>
      <c r="X23" t="s">
        <v>88</v>
      </c>
      <c r="Y23" t="s">
        <v>89</v>
      </c>
      <c r="Z23">
        <v>1.02459783</v>
      </c>
      <c r="AA23" t="s">
        <v>42</v>
      </c>
      <c r="AB23">
        <v>0.93755549000000005</v>
      </c>
      <c r="AC23">
        <v>1.0325699100000001</v>
      </c>
      <c r="AD23">
        <v>1.09255491</v>
      </c>
      <c r="AE23">
        <v>0.90900000000000003</v>
      </c>
      <c r="AF23">
        <v>0.872</v>
      </c>
      <c r="AG23">
        <v>0.80800000000000005</v>
      </c>
      <c r="AI23">
        <v>1328.3</v>
      </c>
      <c r="AJ23">
        <v>448.2</v>
      </c>
      <c r="AK23">
        <v>282.3</v>
      </c>
      <c r="AL23">
        <v>908.1</v>
      </c>
    </row>
    <row r="24" spans="1:38" x14ac:dyDescent="0.3">
      <c r="A24" t="s">
        <v>79</v>
      </c>
      <c r="B24" s="1">
        <v>45020</v>
      </c>
      <c r="C24" t="s">
        <v>80</v>
      </c>
      <c r="D24" t="s">
        <v>97</v>
      </c>
      <c r="E24" s="2">
        <v>259000000000</v>
      </c>
      <c r="F24" t="s">
        <v>183</v>
      </c>
      <c r="G24" t="s">
        <v>98</v>
      </c>
      <c r="H24" t="s">
        <v>186</v>
      </c>
      <c r="I24">
        <v>73</v>
      </c>
      <c r="J24" t="s">
        <v>187</v>
      </c>
      <c r="K24" t="s">
        <v>99</v>
      </c>
      <c r="L24">
        <v>421744312</v>
      </c>
      <c r="M24" t="s">
        <v>100</v>
      </c>
      <c r="S24" t="s">
        <v>101</v>
      </c>
      <c r="T24" t="s">
        <v>102</v>
      </c>
      <c r="W24" t="s">
        <v>103</v>
      </c>
      <c r="X24" t="s">
        <v>88</v>
      </c>
      <c r="Y24" t="s">
        <v>89</v>
      </c>
      <c r="Z24">
        <v>1.0621994100000001</v>
      </c>
      <c r="AA24" t="s">
        <v>42</v>
      </c>
      <c r="AB24">
        <v>1.2020843999999999</v>
      </c>
      <c r="AC24">
        <v>1.1809098200000001</v>
      </c>
      <c r="AD24">
        <v>1.3152765799999999</v>
      </c>
      <c r="AE24">
        <v>0.874</v>
      </c>
      <c r="AF24">
        <v>0.85599999999999998</v>
      </c>
      <c r="AG24">
        <v>0.82599999999999996</v>
      </c>
      <c r="AI24">
        <v>1231.5</v>
      </c>
      <c r="AJ24">
        <v>518</v>
      </c>
      <c r="AK24">
        <v>351</v>
      </c>
      <c r="AL24">
        <v>917.2</v>
      </c>
    </row>
    <row r="25" spans="1:38" x14ac:dyDescent="0.3">
      <c r="A25" t="s">
        <v>79</v>
      </c>
      <c r="B25" s="1">
        <v>45020</v>
      </c>
      <c r="C25" t="s">
        <v>80</v>
      </c>
      <c r="D25" t="s">
        <v>104</v>
      </c>
      <c r="E25" s="2">
        <v>259000000000</v>
      </c>
      <c r="F25" t="s">
        <v>182</v>
      </c>
      <c r="G25" t="s">
        <v>105</v>
      </c>
      <c r="H25" t="s">
        <v>184</v>
      </c>
      <c r="I25">
        <v>44</v>
      </c>
      <c r="J25" t="s">
        <v>185</v>
      </c>
      <c r="K25" t="s">
        <v>106</v>
      </c>
      <c r="L25">
        <v>421744313</v>
      </c>
      <c r="M25" t="s">
        <v>107</v>
      </c>
      <c r="S25" t="s">
        <v>108</v>
      </c>
      <c r="T25" t="s">
        <v>109</v>
      </c>
      <c r="W25" t="s">
        <v>87</v>
      </c>
      <c r="X25" t="s">
        <v>88</v>
      </c>
      <c r="Y25" t="s">
        <v>89</v>
      </c>
      <c r="Z25">
        <v>1.0106928900000001</v>
      </c>
      <c r="AA25" t="s">
        <v>42</v>
      </c>
      <c r="AB25">
        <v>0.83577288000000005</v>
      </c>
      <c r="AC25">
        <v>1.10830696</v>
      </c>
      <c r="AD25">
        <v>1.0107136699999999</v>
      </c>
      <c r="AE25">
        <v>0.92900000000000005</v>
      </c>
      <c r="AF25">
        <v>0.90900000000000003</v>
      </c>
      <c r="AG25">
        <v>0.878</v>
      </c>
      <c r="AI25">
        <v>1618.7</v>
      </c>
      <c r="AJ25">
        <v>442.6</v>
      </c>
      <c r="AK25">
        <v>366.7</v>
      </c>
      <c r="AL25">
        <v>856.1</v>
      </c>
    </row>
    <row r="26" spans="1:38" x14ac:dyDescent="0.3">
      <c r="A26" t="s">
        <v>79</v>
      </c>
      <c r="B26" s="1">
        <v>45020</v>
      </c>
      <c r="C26" t="s">
        <v>80</v>
      </c>
      <c r="D26" t="s">
        <v>110</v>
      </c>
      <c r="E26" s="2">
        <v>259000000000</v>
      </c>
      <c r="F26" t="s">
        <v>183</v>
      </c>
      <c r="G26" t="s">
        <v>111</v>
      </c>
      <c r="H26" t="s">
        <v>184</v>
      </c>
      <c r="I26">
        <v>44</v>
      </c>
      <c r="J26" t="s">
        <v>185</v>
      </c>
      <c r="K26" t="s">
        <v>112</v>
      </c>
      <c r="L26">
        <v>421744315</v>
      </c>
      <c r="M26" t="s">
        <v>113</v>
      </c>
      <c r="S26" t="s">
        <v>114</v>
      </c>
      <c r="T26" t="s">
        <v>115</v>
      </c>
      <c r="W26" t="s">
        <v>87</v>
      </c>
      <c r="X26" t="s">
        <v>88</v>
      </c>
      <c r="Y26" t="s">
        <v>89</v>
      </c>
      <c r="Z26">
        <v>1.0097161100000001</v>
      </c>
      <c r="AA26" t="s">
        <v>42</v>
      </c>
      <c r="AB26">
        <v>0.88605785000000004</v>
      </c>
      <c r="AC26">
        <v>1.1721990799999999</v>
      </c>
      <c r="AD26">
        <v>1.1135547299999999</v>
      </c>
      <c r="AE26">
        <v>0.85799999999999998</v>
      </c>
      <c r="AF26">
        <v>0.84499999999999997</v>
      </c>
      <c r="AG26">
        <v>0.81399999999999995</v>
      </c>
      <c r="AI26">
        <v>1529.5</v>
      </c>
      <c r="AJ26">
        <v>523.20000000000005</v>
      </c>
      <c r="AK26">
        <v>436</v>
      </c>
      <c r="AL26">
        <v>913.7</v>
      </c>
    </row>
    <row r="27" spans="1:38" x14ac:dyDescent="0.3">
      <c r="A27" t="s">
        <v>79</v>
      </c>
      <c r="B27" s="1">
        <v>45020</v>
      </c>
      <c r="C27" t="s">
        <v>80</v>
      </c>
      <c r="D27" t="s">
        <v>116</v>
      </c>
      <c r="E27" s="2">
        <v>259000000000</v>
      </c>
      <c r="F27" t="s">
        <v>182</v>
      </c>
      <c r="G27" t="s">
        <v>117</v>
      </c>
      <c r="H27" t="s">
        <v>186</v>
      </c>
      <c r="I27">
        <v>56</v>
      </c>
      <c r="J27" t="s">
        <v>185</v>
      </c>
      <c r="K27" t="s">
        <v>118</v>
      </c>
      <c r="L27">
        <v>421744308</v>
      </c>
      <c r="M27" t="s">
        <v>119</v>
      </c>
      <c r="S27" t="s">
        <v>120</v>
      </c>
      <c r="T27" t="s">
        <v>121</v>
      </c>
      <c r="W27" t="s">
        <v>122</v>
      </c>
      <c r="X27" t="s">
        <v>88</v>
      </c>
      <c r="Y27" t="s">
        <v>89</v>
      </c>
      <c r="Z27">
        <v>1.0804948599999999</v>
      </c>
      <c r="AA27" t="s">
        <v>42</v>
      </c>
      <c r="AB27">
        <v>0.94159968999999999</v>
      </c>
      <c r="AC27">
        <v>1.0815883500000001</v>
      </c>
      <c r="AD27">
        <v>1.1024308700000001</v>
      </c>
      <c r="AE27">
        <v>0.95</v>
      </c>
      <c r="AF27">
        <v>0.90900000000000003</v>
      </c>
      <c r="AG27">
        <v>0.89400000000000002</v>
      </c>
      <c r="AI27">
        <v>1360.2</v>
      </c>
      <c r="AJ27">
        <v>552.20000000000005</v>
      </c>
      <c r="AK27">
        <v>310.60000000000002</v>
      </c>
      <c r="AL27">
        <v>966.9</v>
      </c>
    </row>
    <row r="28" spans="1:38" x14ac:dyDescent="0.3">
      <c r="A28" t="s">
        <v>79</v>
      </c>
      <c r="B28" s="1">
        <v>45020</v>
      </c>
      <c r="C28" t="s">
        <v>80</v>
      </c>
      <c r="D28" t="s">
        <v>123</v>
      </c>
      <c r="E28" s="2">
        <v>259000000000</v>
      </c>
      <c r="F28" t="s">
        <v>182</v>
      </c>
      <c r="G28" t="s">
        <v>124</v>
      </c>
      <c r="H28" t="s">
        <v>186</v>
      </c>
      <c r="I28">
        <v>80</v>
      </c>
      <c r="J28" t="s">
        <v>187</v>
      </c>
      <c r="K28" t="s">
        <v>125</v>
      </c>
      <c r="L28">
        <v>421744320</v>
      </c>
      <c r="M28" t="s">
        <v>126</v>
      </c>
      <c r="S28" t="s">
        <v>127</v>
      </c>
      <c r="T28" t="s">
        <v>128</v>
      </c>
      <c r="W28" t="s">
        <v>129</v>
      </c>
      <c r="X28" t="s">
        <v>88</v>
      </c>
      <c r="Y28" t="s">
        <v>89</v>
      </c>
      <c r="Z28">
        <v>1.0311735500000001</v>
      </c>
      <c r="AA28" t="s">
        <v>42</v>
      </c>
      <c r="AB28">
        <v>0.90757927000000005</v>
      </c>
      <c r="AC28">
        <v>1.1357019500000001</v>
      </c>
      <c r="AD28">
        <v>1.2422601900000001</v>
      </c>
      <c r="AE28">
        <v>0.79300000000000004</v>
      </c>
      <c r="AF28">
        <v>0.77</v>
      </c>
      <c r="AG28">
        <v>0.64</v>
      </c>
      <c r="AI28">
        <v>1543</v>
      </c>
      <c r="AJ28">
        <v>567</v>
      </c>
      <c r="AK28">
        <v>342.5</v>
      </c>
      <c r="AL28">
        <v>1033.5</v>
      </c>
    </row>
    <row r="29" spans="1:38" x14ac:dyDescent="0.3">
      <c r="A29" t="s">
        <v>130</v>
      </c>
      <c r="B29" s="1">
        <v>45020</v>
      </c>
      <c r="C29" t="s">
        <v>131</v>
      </c>
      <c r="D29" t="s">
        <v>132</v>
      </c>
      <c r="E29" s="2">
        <v>259000000000</v>
      </c>
      <c r="F29" t="s">
        <v>182</v>
      </c>
      <c r="G29" t="s">
        <v>133</v>
      </c>
      <c r="H29" t="s">
        <v>184</v>
      </c>
      <c r="I29">
        <v>47</v>
      </c>
      <c r="J29" t="s">
        <v>185</v>
      </c>
      <c r="K29" t="s">
        <v>134</v>
      </c>
      <c r="L29">
        <v>421742301</v>
      </c>
      <c r="M29" t="s">
        <v>135</v>
      </c>
      <c r="S29" t="s">
        <v>136</v>
      </c>
      <c r="T29" t="s">
        <v>137</v>
      </c>
      <c r="W29" t="s">
        <v>138</v>
      </c>
      <c r="X29" t="s">
        <v>88</v>
      </c>
      <c r="Y29" t="s">
        <v>89</v>
      </c>
      <c r="Z29">
        <v>0.92549948999999998</v>
      </c>
      <c r="AA29" t="s">
        <v>42</v>
      </c>
      <c r="AB29">
        <v>1.07425517</v>
      </c>
      <c r="AC29">
        <v>1.08900675</v>
      </c>
      <c r="AD29">
        <v>1.2549934199999999</v>
      </c>
      <c r="AE29">
        <v>0.90500000000000003</v>
      </c>
      <c r="AF29">
        <v>0.74299999999999999</v>
      </c>
      <c r="AG29">
        <v>0.80900000000000005</v>
      </c>
      <c r="AI29">
        <v>1340</v>
      </c>
      <c r="AJ29">
        <v>446.9</v>
      </c>
      <c r="AK29">
        <v>295.60000000000002</v>
      </c>
      <c r="AL29">
        <v>903.8</v>
      </c>
    </row>
    <row r="30" spans="1:38" x14ac:dyDescent="0.3">
      <c r="A30" t="s">
        <v>130</v>
      </c>
      <c r="B30" s="1">
        <v>45020</v>
      </c>
      <c r="C30" t="s">
        <v>131</v>
      </c>
      <c r="D30" t="s">
        <v>139</v>
      </c>
      <c r="E30" s="2">
        <v>259000000000</v>
      </c>
      <c r="F30" t="s">
        <v>181</v>
      </c>
      <c r="G30" t="s">
        <v>140</v>
      </c>
      <c r="H30" t="s">
        <v>186</v>
      </c>
      <c r="I30">
        <v>80</v>
      </c>
      <c r="J30" t="s">
        <v>187</v>
      </c>
      <c r="K30" t="s">
        <v>141</v>
      </c>
      <c r="L30">
        <v>421744321</v>
      </c>
      <c r="M30" t="s">
        <v>142</v>
      </c>
      <c r="S30" t="s">
        <v>143</v>
      </c>
      <c r="T30" t="s">
        <v>144</v>
      </c>
      <c r="W30" t="s">
        <v>129</v>
      </c>
      <c r="X30" t="s">
        <v>88</v>
      </c>
      <c r="Y30" t="s">
        <v>89</v>
      </c>
      <c r="Z30">
        <v>1.03601812</v>
      </c>
      <c r="AA30" t="s">
        <v>42</v>
      </c>
      <c r="AB30">
        <v>1.23320377</v>
      </c>
      <c r="AC30">
        <v>1.4174689700000001</v>
      </c>
      <c r="AD30">
        <v>1.4326513700000001</v>
      </c>
      <c r="AE30">
        <v>0.78100000000000003</v>
      </c>
      <c r="AF30">
        <v>0.76500000000000001</v>
      </c>
      <c r="AG30">
        <v>0.623</v>
      </c>
      <c r="AI30">
        <v>1506.2</v>
      </c>
      <c r="AJ30">
        <v>563.79999999999995</v>
      </c>
      <c r="AK30">
        <v>340.8</v>
      </c>
      <c r="AL30">
        <v>1008.5</v>
      </c>
    </row>
    <row r="31" spans="1:38" x14ac:dyDescent="0.3">
      <c r="A31" t="s">
        <v>130</v>
      </c>
      <c r="B31" s="1">
        <v>45020</v>
      </c>
      <c r="C31" t="s">
        <v>131</v>
      </c>
      <c r="D31" t="s">
        <v>145</v>
      </c>
      <c r="E31" s="2">
        <v>259000000000</v>
      </c>
      <c r="F31" t="s">
        <v>182</v>
      </c>
      <c r="G31" t="s">
        <v>146</v>
      </c>
      <c r="H31" t="s">
        <v>186</v>
      </c>
      <c r="I31">
        <v>73</v>
      </c>
      <c r="J31" t="s">
        <v>187</v>
      </c>
      <c r="K31" t="s">
        <v>147</v>
      </c>
      <c r="L31">
        <v>421742339</v>
      </c>
      <c r="M31" t="s">
        <v>148</v>
      </c>
      <c r="S31" t="s">
        <v>149</v>
      </c>
      <c r="T31" t="s">
        <v>150</v>
      </c>
      <c r="W31" t="s">
        <v>103</v>
      </c>
      <c r="X31" t="s">
        <v>88</v>
      </c>
      <c r="Y31" t="s">
        <v>89</v>
      </c>
      <c r="Z31">
        <v>1.0591144400000001</v>
      </c>
      <c r="AA31" t="s">
        <v>42</v>
      </c>
      <c r="AB31">
        <v>0.73151703000000001</v>
      </c>
      <c r="AC31">
        <v>1.1305251199999999</v>
      </c>
      <c r="AD31">
        <v>0.97303706000000001</v>
      </c>
      <c r="AE31">
        <v>0.85799999999999998</v>
      </c>
      <c r="AF31">
        <v>0.85599999999999998</v>
      </c>
      <c r="AG31">
        <v>0.80500000000000005</v>
      </c>
      <c r="AI31">
        <v>1292.5</v>
      </c>
      <c r="AJ31">
        <v>525.29999999999995</v>
      </c>
      <c r="AK31">
        <v>343.4</v>
      </c>
      <c r="AL31">
        <v>852.5</v>
      </c>
    </row>
    <row r="32" spans="1:38" x14ac:dyDescent="0.3">
      <c r="A32" t="s">
        <v>130</v>
      </c>
      <c r="B32" s="1">
        <v>45020</v>
      </c>
      <c r="C32" t="s">
        <v>131</v>
      </c>
      <c r="D32" t="s">
        <v>151</v>
      </c>
      <c r="E32" s="2">
        <v>259000000000</v>
      </c>
      <c r="F32" t="s">
        <v>182</v>
      </c>
      <c r="G32" t="s">
        <v>152</v>
      </c>
      <c r="H32" t="s">
        <v>184</v>
      </c>
      <c r="I32">
        <v>47</v>
      </c>
      <c r="J32" t="s">
        <v>185</v>
      </c>
      <c r="K32" t="s">
        <v>153</v>
      </c>
      <c r="L32">
        <v>421744319</v>
      </c>
      <c r="M32" t="s">
        <v>154</v>
      </c>
      <c r="S32" t="s">
        <v>155</v>
      </c>
      <c r="T32" t="s">
        <v>156</v>
      </c>
      <c r="W32" t="s">
        <v>138</v>
      </c>
      <c r="X32" t="s">
        <v>88</v>
      </c>
      <c r="Y32" t="s">
        <v>89</v>
      </c>
      <c r="Z32">
        <v>1.04288965</v>
      </c>
      <c r="AA32" t="s">
        <v>42</v>
      </c>
      <c r="AB32">
        <v>1.21728182</v>
      </c>
      <c r="AC32">
        <v>1.25326662</v>
      </c>
      <c r="AD32">
        <v>1.49154206</v>
      </c>
      <c r="AE32">
        <v>0.90100000000000002</v>
      </c>
      <c r="AF32">
        <v>0.72699999999999998</v>
      </c>
      <c r="AG32">
        <v>0.76100000000000001</v>
      </c>
      <c r="AI32">
        <v>1267.5999999999999</v>
      </c>
      <c r="AJ32">
        <v>476.4</v>
      </c>
      <c r="AK32">
        <v>318.3</v>
      </c>
      <c r="AL32">
        <v>878.5</v>
      </c>
    </row>
    <row r="33" spans="1:38" x14ac:dyDescent="0.3">
      <c r="A33" t="s">
        <v>130</v>
      </c>
      <c r="B33" s="1">
        <v>45020</v>
      </c>
      <c r="C33" t="s">
        <v>131</v>
      </c>
      <c r="D33" t="s">
        <v>157</v>
      </c>
      <c r="E33" s="2">
        <v>259000000000</v>
      </c>
      <c r="F33" t="s">
        <v>181</v>
      </c>
      <c r="G33" t="s">
        <v>158</v>
      </c>
      <c r="H33" t="s">
        <v>184</v>
      </c>
      <c r="I33">
        <v>51</v>
      </c>
      <c r="J33" t="s">
        <v>185</v>
      </c>
      <c r="K33" t="s">
        <v>159</v>
      </c>
      <c r="L33">
        <v>421744317</v>
      </c>
      <c r="M33" t="s">
        <v>160</v>
      </c>
      <c r="S33" t="s">
        <v>161</v>
      </c>
      <c r="T33" t="s">
        <v>162</v>
      </c>
      <c r="W33" t="s">
        <v>96</v>
      </c>
      <c r="X33" t="s">
        <v>88</v>
      </c>
      <c r="Y33" t="s">
        <v>89</v>
      </c>
      <c r="Z33">
        <v>1.13487772</v>
      </c>
      <c r="AA33" t="s">
        <v>42</v>
      </c>
      <c r="AB33">
        <v>0.93939764999999997</v>
      </c>
      <c r="AC33">
        <v>1.0561189099999999</v>
      </c>
      <c r="AD33">
        <v>1.1736210199999999</v>
      </c>
      <c r="AE33">
        <v>0.90300000000000002</v>
      </c>
      <c r="AF33">
        <v>0.84499999999999997</v>
      </c>
      <c r="AG33">
        <v>0.80600000000000005</v>
      </c>
      <c r="AI33">
        <v>1436.7</v>
      </c>
      <c r="AJ33">
        <v>470.6</v>
      </c>
      <c r="AK33">
        <v>285.8</v>
      </c>
      <c r="AL33">
        <v>926.3</v>
      </c>
    </row>
    <row r="34" spans="1:38" x14ac:dyDescent="0.3">
      <c r="A34" t="s">
        <v>130</v>
      </c>
      <c r="B34" s="1">
        <v>45020</v>
      </c>
      <c r="C34" t="s">
        <v>131</v>
      </c>
      <c r="D34" t="s">
        <v>163</v>
      </c>
      <c r="E34" s="2">
        <v>259000000000</v>
      </c>
      <c r="F34" t="s">
        <v>182</v>
      </c>
      <c r="G34" t="s">
        <v>164</v>
      </c>
      <c r="H34" t="s">
        <v>186</v>
      </c>
      <c r="I34">
        <v>56</v>
      </c>
      <c r="J34" t="s">
        <v>185</v>
      </c>
      <c r="K34" t="s">
        <v>165</v>
      </c>
      <c r="L34">
        <v>421742350</v>
      </c>
      <c r="M34" t="s">
        <v>166</v>
      </c>
      <c r="S34" t="s">
        <v>167</v>
      </c>
      <c r="T34" t="s">
        <v>168</v>
      </c>
      <c r="W34" t="s">
        <v>122</v>
      </c>
      <c r="X34" t="s">
        <v>88</v>
      </c>
      <c r="Y34" t="s">
        <v>89</v>
      </c>
      <c r="Z34">
        <v>0.91436340999999999</v>
      </c>
      <c r="AA34" t="s">
        <v>42</v>
      </c>
      <c r="AB34">
        <v>0.85385924000000002</v>
      </c>
      <c r="AC34">
        <v>1.2175024699999999</v>
      </c>
      <c r="AD34">
        <v>1.1032346</v>
      </c>
      <c r="AE34">
        <v>0.95399999999999996</v>
      </c>
      <c r="AF34">
        <v>0.88800000000000001</v>
      </c>
      <c r="AG34">
        <v>0.90800000000000003</v>
      </c>
      <c r="AI34">
        <v>1444.4</v>
      </c>
      <c r="AJ34">
        <v>546.70000000000005</v>
      </c>
      <c r="AK34">
        <v>316.7</v>
      </c>
      <c r="AL34">
        <v>906.7</v>
      </c>
    </row>
    <row r="35" spans="1:38" x14ac:dyDescent="0.3">
      <c r="A35" t="s">
        <v>130</v>
      </c>
      <c r="B35" s="1">
        <v>45020</v>
      </c>
      <c r="C35" t="s">
        <v>131</v>
      </c>
      <c r="D35" t="s">
        <v>169</v>
      </c>
      <c r="E35" s="2">
        <v>259000000000</v>
      </c>
      <c r="F35" t="s">
        <v>181</v>
      </c>
      <c r="G35" t="s">
        <v>170</v>
      </c>
      <c r="H35" t="s">
        <v>186</v>
      </c>
      <c r="I35">
        <v>73</v>
      </c>
      <c r="J35" t="s">
        <v>187</v>
      </c>
      <c r="K35" t="s">
        <v>171</v>
      </c>
      <c r="L35">
        <v>421744311</v>
      </c>
      <c r="M35" t="s">
        <v>172</v>
      </c>
      <c r="S35" t="s">
        <v>173</v>
      </c>
      <c r="T35" t="s">
        <v>174</v>
      </c>
      <c r="W35" t="s">
        <v>103</v>
      </c>
      <c r="X35" t="s">
        <v>88</v>
      </c>
      <c r="Y35" t="s">
        <v>89</v>
      </c>
      <c r="Z35">
        <v>0.85793516999999997</v>
      </c>
      <c r="AA35" t="s">
        <v>42</v>
      </c>
      <c r="AB35">
        <v>0.92852619999999997</v>
      </c>
      <c r="AC35">
        <v>1.1367187999999999</v>
      </c>
      <c r="AD35">
        <v>1.17376097</v>
      </c>
      <c r="AE35">
        <v>0.84299999999999997</v>
      </c>
      <c r="AF35">
        <v>0.84499999999999997</v>
      </c>
      <c r="AG35">
        <v>0.80100000000000005</v>
      </c>
      <c r="AI35">
        <v>1320.8</v>
      </c>
      <c r="AJ35">
        <v>525.4</v>
      </c>
      <c r="AK35">
        <v>314.3</v>
      </c>
      <c r="AL35">
        <v>852.2</v>
      </c>
    </row>
    <row r="36" spans="1:38" x14ac:dyDescent="0.3">
      <c r="A36" t="s">
        <v>130</v>
      </c>
      <c r="B36" s="1">
        <v>45020</v>
      </c>
      <c r="C36" t="s">
        <v>131</v>
      </c>
      <c r="D36" t="s">
        <v>175</v>
      </c>
      <c r="E36" s="2">
        <v>259000000000</v>
      </c>
      <c r="F36" t="s">
        <v>183</v>
      </c>
      <c r="G36" t="s">
        <v>176</v>
      </c>
      <c r="H36" t="s">
        <v>186</v>
      </c>
      <c r="I36">
        <v>80</v>
      </c>
      <c r="J36" t="s">
        <v>187</v>
      </c>
      <c r="K36" t="s">
        <v>177</v>
      </c>
      <c r="L36">
        <v>421744322</v>
      </c>
      <c r="M36" t="s">
        <v>178</v>
      </c>
      <c r="S36" t="s">
        <v>179</v>
      </c>
      <c r="T36" t="s">
        <v>180</v>
      </c>
      <c r="W36" t="s">
        <v>129</v>
      </c>
      <c r="X36" t="s">
        <v>88</v>
      </c>
      <c r="Y36" t="s">
        <v>89</v>
      </c>
      <c r="Z36">
        <v>0.96777787999999998</v>
      </c>
      <c r="AA36" t="s">
        <v>42</v>
      </c>
      <c r="AB36">
        <v>0.73983007000000001</v>
      </c>
      <c r="AC36">
        <v>1.17175871</v>
      </c>
      <c r="AD36">
        <v>1.0197342899999999</v>
      </c>
      <c r="AE36">
        <v>0.80600000000000005</v>
      </c>
      <c r="AF36">
        <v>0.70099999999999996</v>
      </c>
      <c r="AG36">
        <v>0.67800000000000005</v>
      </c>
      <c r="AI36">
        <v>1650.9</v>
      </c>
      <c r="AJ36">
        <v>555.5</v>
      </c>
      <c r="AK36">
        <v>331.1</v>
      </c>
      <c r="AL36">
        <v>1050.5999999999999</v>
      </c>
    </row>
  </sheetData>
  <autoFilter ref="A21:AL3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3"/>
  <sheetViews>
    <sheetView workbookViewId="0">
      <selection activeCell="V21" sqref="V21"/>
    </sheetView>
  </sheetViews>
  <sheetFormatPr defaultRowHeight="14.4" x14ac:dyDescent="0.3"/>
  <cols>
    <col min="1" max="1" width="9.5546875" bestFit="1" customWidth="1"/>
    <col min="2" max="2" width="48.21875" bestFit="1" customWidth="1"/>
    <col min="3" max="3" width="10.109375" style="4" bestFit="1" customWidth="1"/>
    <col min="4" max="4" width="7.88671875" style="4" bestFit="1" customWidth="1"/>
    <col min="5" max="5" width="13.21875" bestFit="1" customWidth="1"/>
    <col min="6" max="6" width="10.77734375" bestFit="1" customWidth="1"/>
    <col min="7" max="7" width="7.88671875" style="4" bestFit="1" customWidth="1"/>
    <col min="8" max="8" width="10.109375" bestFit="1" customWidth="1"/>
    <col min="9" max="9" width="7.88671875" bestFit="1" customWidth="1"/>
    <col min="10" max="10" width="13.21875" bestFit="1" customWidth="1"/>
    <col min="11" max="11" width="10.77734375" bestFit="1" customWidth="1"/>
    <col min="12" max="12" width="7.88671875" bestFit="1" customWidth="1"/>
    <col min="13" max="13" width="30.77734375" style="4" bestFit="1" customWidth="1"/>
    <col min="14" max="14" width="36.5546875" bestFit="1" customWidth="1"/>
    <col min="15" max="15" width="12" style="4" bestFit="1" customWidth="1"/>
    <col min="16" max="16" width="10.109375" style="4" bestFit="1" customWidth="1"/>
    <col min="17" max="17" width="7.88671875" style="4" bestFit="1" customWidth="1"/>
    <col min="18" max="18" width="13.21875" bestFit="1" customWidth="1"/>
    <col min="19" max="19" width="10.77734375" bestFit="1" customWidth="1"/>
    <col min="20" max="20" width="7.88671875" style="4" bestFit="1" customWidth="1"/>
    <col min="21" max="21" width="33.33203125" style="4" bestFit="1" customWidth="1"/>
    <col min="22" max="22" width="39" bestFit="1" customWidth="1"/>
    <col min="23" max="23" width="12" style="4" bestFit="1" customWidth="1"/>
  </cols>
  <sheetData>
    <row r="1" spans="1:23" x14ac:dyDescent="0.3">
      <c r="A1" s="3"/>
      <c r="B1" s="3"/>
      <c r="C1" s="5" t="s">
        <v>188</v>
      </c>
      <c r="D1" s="5"/>
      <c r="E1" s="5"/>
      <c r="F1" s="5"/>
      <c r="G1" s="5"/>
      <c r="H1" s="5" t="s">
        <v>189</v>
      </c>
      <c r="I1" s="5"/>
      <c r="J1" s="5"/>
      <c r="K1" s="5"/>
      <c r="L1" s="5"/>
      <c r="M1" s="5"/>
      <c r="N1" s="5"/>
      <c r="O1" s="5"/>
      <c r="P1" s="5" t="s">
        <v>190</v>
      </c>
      <c r="Q1" s="5"/>
      <c r="R1" s="5"/>
      <c r="S1" s="5"/>
      <c r="T1" s="5"/>
      <c r="U1" s="5"/>
      <c r="V1" s="5"/>
      <c r="W1" s="5"/>
    </row>
    <row r="2" spans="1:23" x14ac:dyDescent="0.3">
      <c r="A2" s="3" t="s">
        <v>191</v>
      </c>
      <c r="B2" s="3" t="s">
        <v>192</v>
      </c>
      <c r="C2" s="3" t="s">
        <v>193</v>
      </c>
      <c r="D2" s="3" t="s">
        <v>194</v>
      </c>
      <c r="E2" s="3" t="s">
        <v>195</v>
      </c>
      <c r="F2" s="3" t="s">
        <v>196</v>
      </c>
      <c r="G2" s="3" t="s">
        <v>197</v>
      </c>
      <c r="H2" s="3" t="s">
        <v>193</v>
      </c>
      <c r="I2" s="3" t="s">
        <v>194</v>
      </c>
      <c r="J2" s="3" t="s">
        <v>195</v>
      </c>
      <c r="K2" s="3" t="s">
        <v>196</v>
      </c>
      <c r="L2" s="3" t="s">
        <v>197</v>
      </c>
      <c r="M2" s="3" t="s">
        <v>198</v>
      </c>
      <c r="N2" s="3" t="s">
        <v>199</v>
      </c>
      <c r="O2" s="3" t="s">
        <v>202</v>
      </c>
      <c r="P2" s="3" t="s">
        <v>193</v>
      </c>
      <c r="Q2" s="3" t="s">
        <v>194</v>
      </c>
      <c r="R2" s="3" t="s">
        <v>195</v>
      </c>
      <c r="S2" s="3" t="s">
        <v>196</v>
      </c>
      <c r="T2" s="3" t="s">
        <v>197</v>
      </c>
      <c r="U2" s="3" t="s">
        <v>200</v>
      </c>
      <c r="V2" s="3" t="s">
        <v>201</v>
      </c>
      <c r="W2" s="3" t="s">
        <v>203</v>
      </c>
    </row>
    <row r="3" spans="1:23" x14ac:dyDescent="0.3">
      <c r="A3" t="s">
        <v>1</v>
      </c>
      <c r="B3" t="s">
        <v>12</v>
      </c>
      <c r="C3">
        <f>AVERAGE(array_results!AI$28,array_results!AI$31)</f>
        <v>1417.75</v>
      </c>
      <c r="D3">
        <f>_xlfn.STDEV.P(array_results!$AI$28,array_results!$AI$31)</f>
        <v>125.25</v>
      </c>
      <c r="E3">
        <f>AVERAGE(array_results!$AI$23,array_results!$AI$27,array_results!$AI$25,array_results!$AI$29,array_results!$AI$32,array_results!$AI$34)</f>
        <v>1393.1999999999998</v>
      </c>
      <c r="F3">
        <f>_xlfn.STDEV.P(array_results!$AI$23,array_results!$AI$27,array_results!$AI$25,array_results!$AI$29,array_results!$AI$32,array_results!$AI$34)</f>
        <v>113.56224431268231</v>
      </c>
      <c r="G3">
        <f>C3/E3</f>
        <v>1.0176213034740167</v>
      </c>
      <c r="H3">
        <f>AVERAGE(array_results!$AI$30,array_results!$AI$35)</f>
        <v>1413.5</v>
      </c>
      <c r="I3">
        <f>_xlfn.STDEV.P(array_results!$AI$30,array_results!$AI$35)</f>
        <v>92.700000000000045</v>
      </c>
      <c r="J3">
        <f>AVERAGE(array_results!$AI$22,array_results!$AI$33)</f>
        <v>1519.3000000000002</v>
      </c>
      <c r="K3">
        <f>_xlfn.STDEV.P(array_results!$AI$22,array_results!$AI$33)</f>
        <v>82.600000000000023</v>
      </c>
      <c r="L3">
        <f>H3/J3</f>
        <v>0.93036266701770542</v>
      </c>
      <c r="M3">
        <f>H3/C3</f>
        <v>0.99700229236466231</v>
      </c>
      <c r="N3">
        <f>J3/E3</f>
        <v>1.0905110536893485</v>
      </c>
      <c r="O3">
        <f>M3/N3</f>
        <v>0.91425234892545726</v>
      </c>
      <c r="P3">
        <f>AVERAGE(array_results!$AI$24,array_results!$AI$36)</f>
        <v>1441.2</v>
      </c>
      <c r="Q3">
        <f>_xlfn.STDEV.P(array_results!$AI$24,array_results!$AI$36)</f>
        <v>209.70000000000019</v>
      </c>
      <c r="R3">
        <f>AVERAGE(array_results!$AI$26)</f>
        <v>1529.5</v>
      </c>
      <c r="S3">
        <f>_xlfn.STDEV.P(array_results!$AI$26)</f>
        <v>0</v>
      </c>
      <c r="T3">
        <f>P3/R3</f>
        <v>0.94226871526642697</v>
      </c>
      <c r="U3">
        <f>P3/C3</f>
        <v>1.0165402927173339</v>
      </c>
      <c r="V3">
        <f>R3/E3</f>
        <v>1.0978323284524836</v>
      </c>
      <c r="W3">
        <f>U3/V3</f>
        <v>0.92595223001882287</v>
      </c>
    </row>
    <row r="4" spans="1:23" x14ac:dyDescent="0.3">
      <c r="A4" t="s">
        <v>2</v>
      </c>
      <c r="B4" t="s">
        <v>13</v>
      </c>
      <c r="C4">
        <v>546.15</v>
      </c>
      <c r="D4">
        <f>_xlfn.STDEV.P(array_results!$AJ$28,array_results!$AJ$31)</f>
        <v>20.850000000000023</v>
      </c>
      <c r="E4">
        <f>AVERAGE(array_results!$AJ$23,array_results!$AJ$27,array_results!$AJ$25,array_results!$AJ$29,array_results!$AJ$32,array_results!$AJ$34)</f>
        <v>485.5</v>
      </c>
      <c r="F4">
        <f>_xlfn.STDEV.P(array_results!$AJ$23,array_results!$AJ$27,array_results!$AJ$25,array_results!$AJ$29,array_results!$AJ$32,array_results!$AJ$34)</f>
        <v>46.545318418361575</v>
      </c>
      <c r="G4">
        <f>C4/E4</f>
        <v>1.1249227600411946</v>
      </c>
      <c r="H4">
        <f>AVERAGE(array_results!$AJ$30,array_results!$AJ$35)</f>
        <v>544.59999999999991</v>
      </c>
      <c r="I4">
        <f>_xlfn.STDEV.P(array_results!$AJ$30,array_results!$AJ$35)</f>
        <v>19.199999999999989</v>
      </c>
      <c r="J4">
        <f>AVERAGE(array_results!$AJ$22,array_results!$AJ$33)</f>
        <v>475.8</v>
      </c>
      <c r="K4">
        <f>_xlfn.STDEV.P(array_results!$AJ$22,array_results!$AJ$33)</f>
        <v>5.1999999999999886</v>
      </c>
      <c r="L4">
        <f t="shared" ref="L4:L6" si="0">H4/J4</f>
        <v>1.1445985708280788</v>
      </c>
      <c r="M4">
        <f>H4/C4</f>
        <v>0.99716195184473122</v>
      </c>
      <c r="N4">
        <f t="shared" ref="N4:N6" si="1">J4/E4</f>
        <v>0.98002059732234814</v>
      </c>
      <c r="O4">
        <f t="shared" ref="O4:O6" si="2">M4/N4</f>
        <v>1.0174908104678793</v>
      </c>
      <c r="P4">
        <f>AVERAGE(array_results!$AJ$24,array_results!$AJ$36)</f>
        <v>536.75</v>
      </c>
      <c r="Q4">
        <f>_xlfn.STDEV.P(array_results!$AJ$24,array_results!$AJ$36)</f>
        <v>18.75</v>
      </c>
      <c r="R4">
        <f>AVERAGE(array_results!$AJ$26)</f>
        <v>523.20000000000005</v>
      </c>
      <c r="S4">
        <f>_xlfn.STDEV.P(array_results!$AJ$26)</f>
        <v>0</v>
      </c>
      <c r="T4">
        <f t="shared" ref="T4:T6" si="3">P4/R4</f>
        <v>1.0258983180428134</v>
      </c>
      <c r="U4">
        <f>P4/C4</f>
        <v>0.98278861118740279</v>
      </c>
      <c r="V4">
        <f>R4/E4</f>
        <v>1.0776519052523172</v>
      </c>
      <c r="W4">
        <f t="shared" ref="W4:W6" si="4">U4/V4</f>
        <v>0.91197222999136862</v>
      </c>
    </row>
    <row r="5" spans="1:23" x14ac:dyDescent="0.3">
      <c r="A5" t="s">
        <v>3</v>
      </c>
      <c r="B5" t="s">
        <v>14</v>
      </c>
      <c r="C5">
        <f>AVERAGE(array_results!$AK$28,array_results!$AK$31)</f>
        <v>342.95</v>
      </c>
      <c r="D5">
        <f>_xlfn.STDEV.P(array_results!$AK$28,array_results!$AK$31)</f>
        <v>0.44999999999998863</v>
      </c>
      <c r="E5">
        <f>AVERAGE(array_results!$AK$23,array_results!$AK$27,array_results!$AK$25,array_results!$AK$29,array_results!$AK$32,array_results!$AK$34)</f>
        <v>315.03333333333336</v>
      </c>
      <c r="F5">
        <f>_xlfn.STDEV.P(array_results!$AK$23,array_results!$AK$27,array_results!$AK$25,array_results!$AK$29,array_results!$AK$32,array_results!$AK$34)</f>
        <v>26.30485802196155</v>
      </c>
      <c r="G5">
        <f>C5/E5</f>
        <v>1.088614961379748</v>
      </c>
      <c r="H5">
        <f>AVERAGE(array_results!$AK$30,array_results!$AK$35)</f>
        <v>327.55</v>
      </c>
      <c r="I5">
        <f>_xlfn.STDEV.P(array_results!$AK$30,array_results!$AK$35)</f>
        <v>13.25</v>
      </c>
      <c r="J5">
        <f>AVERAGE(array_results!$AK$22,array_results!$AK$33)</f>
        <v>343.25</v>
      </c>
      <c r="K5">
        <f>_xlfn.STDEV.P(array_results!$AK$22,array_results!$AK$33)</f>
        <v>57.450000000000017</v>
      </c>
      <c r="L5">
        <f t="shared" si="0"/>
        <v>0.95426074289876184</v>
      </c>
      <c r="M5">
        <f>H5/C5</f>
        <v>0.95509549497011237</v>
      </c>
      <c r="N5">
        <f t="shared" si="1"/>
        <v>1.0895672415617395</v>
      </c>
      <c r="O5">
        <f t="shared" si="2"/>
        <v>0.87658242514809737</v>
      </c>
      <c r="P5">
        <f>AVERAGE(array_results!$AK$24,array_results!$AK$36)</f>
        <v>341.05</v>
      </c>
      <c r="Q5">
        <f>_xlfn.STDEV.P(array_results!$AK$24,array_results!$AK$36)</f>
        <v>9.9499999999999886</v>
      </c>
      <c r="R5">
        <f>AVERAGE(array_results!$AK$26)</f>
        <v>436</v>
      </c>
      <c r="S5">
        <f>_xlfn.STDEV.P(array_results!$AK$26)</f>
        <v>0</v>
      </c>
      <c r="T5">
        <f t="shared" si="3"/>
        <v>0.78222477064220186</v>
      </c>
      <c r="U5">
        <f>P5/C5</f>
        <v>0.9944598337950139</v>
      </c>
      <c r="V5">
        <f t="shared" ref="V5:V6" si="5">R5/E5</f>
        <v>1.3839805311607236</v>
      </c>
      <c r="W5">
        <f t="shared" si="4"/>
        <v>0.71855045024439423</v>
      </c>
    </row>
    <row r="6" spans="1:23" x14ac:dyDescent="0.3">
      <c r="A6" t="s">
        <v>4</v>
      </c>
      <c r="B6" t="s">
        <v>15</v>
      </c>
      <c r="C6">
        <f>AVERAGE(array_results!$AL$28,array_results!$AL$31)</f>
        <v>943</v>
      </c>
      <c r="D6">
        <f>_xlfn.STDEV.P(array_results!$AL$28,array_results!$AL$31)</f>
        <v>90.5</v>
      </c>
      <c r="E6">
        <f>AVERAGE(array_results!$AL$23,array_results!$AL$27,array_results!$AL$25,array_results!$AL$29,array_results!$AL$32,array_results!$AL$34)</f>
        <v>903.34999999999991</v>
      </c>
      <c r="F6">
        <f>_xlfn.STDEV.P(array_results!$AL$23,array_results!$AL$27,array_results!$AL$25,array_results!$AL$29,array_results!$AL$32,array_results!$AL$34)</f>
        <v>33.967324985442495</v>
      </c>
      <c r="G6">
        <f>C6/E6</f>
        <v>1.0438921791110867</v>
      </c>
      <c r="H6">
        <f>AVERAGE(array_results!$AL$30,array_results!$AL$35)</f>
        <v>930.35</v>
      </c>
      <c r="I6">
        <f>_xlfn.STDEV.P(array_results!$AL$30,array_results!$AL$35)</f>
        <v>78.149999999999977</v>
      </c>
      <c r="J6">
        <f>AVERAGE(array_results!$AL$22,array_results!$AL$33)</f>
        <v>881.3</v>
      </c>
      <c r="K6">
        <f>_xlfn.STDEV.P(array_results!$AL$22,array_results!$AL$33)</f>
        <v>45</v>
      </c>
      <c r="L6">
        <f t="shared" si="0"/>
        <v>1.0556564166572111</v>
      </c>
      <c r="M6">
        <f>H6/C6</f>
        <v>0.98658536585365852</v>
      </c>
      <c r="N6">
        <f t="shared" si="1"/>
        <v>0.97559085625726472</v>
      </c>
      <c r="O6">
        <f t="shared" si="2"/>
        <v>1.0112695906546039</v>
      </c>
      <c r="P6">
        <f>AVERAGE(array_results!$AL$24,array_results!$AL$36)</f>
        <v>983.9</v>
      </c>
      <c r="Q6">
        <f>_xlfn.STDEV.P(array_results!$AL$24,array_results!$AL$36)</f>
        <v>66.699999999999932</v>
      </c>
      <c r="R6">
        <f>AVERAGE(array_results!$AL$26)</f>
        <v>913.7</v>
      </c>
      <c r="S6">
        <f>_xlfn.STDEV.P(array_results!$AL$26)</f>
        <v>0</v>
      </c>
      <c r="T6">
        <f t="shared" si="3"/>
        <v>1.0768304695195359</v>
      </c>
      <c r="U6">
        <f>P6/C6</f>
        <v>1.043372216330859</v>
      </c>
      <c r="V6">
        <f t="shared" si="5"/>
        <v>1.0114573531853657</v>
      </c>
      <c r="W6">
        <f t="shared" si="4"/>
        <v>1.0315533453239372</v>
      </c>
    </row>
    <row r="7" spans="1:23" x14ac:dyDescent="0.3">
      <c r="C7"/>
      <c r="D7"/>
      <c r="G7"/>
      <c r="M7"/>
      <c r="O7"/>
      <c r="P7"/>
      <c r="Q7"/>
      <c r="T7"/>
      <c r="U7"/>
      <c r="W7"/>
    </row>
    <row r="8" spans="1:23" x14ac:dyDescent="0.3">
      <c r="C8"/>
      <c r="D8"/>
      <c r="G8"/>
      <c r="M8"/>
      <c r="O8"/>
      <c r="P8"/>
      <c r="Q8"/>
      <c r="T8"/>
      <c r="U8"/>
      <c r="W8"/>
    </row>
    <row r="9" spans="1:23" x14ac:dyDescent="0.3">
      <c r="C9"/>
      <c r="D9"/>
      <c r="G9"/>
      <c r="M9"/>
      <c r="O9"/>
      <c r="P9"/>
      <c r="Q9"/>
      <c r="T9"/>
      <c r="U9"/>
      <c r="W9"/>
    </row>
    <row r="10" spans="1:23" x14ac:dyDescent="0.3">
      <c r="C10"/>
      <c r="D10"/>
      <c r="G10"/>
      <c r="M10"/>
      <c r="O10"/>
      <c r="P10"/>
      <c r="Q10"/>
      <c r="T10"/>
      <c r="U10"/>
      <c r="W10"/>
    </row>
    <row r="11" spans="1:23" x14ac:dyDescent="0.3">
      <c r="C11"/>
      <c r="D11"/>
      <c r="G11"/>
      <c r="M11"/>
      <c r="O11"/>
      <c r="P11"/>
      <c r="Q11"/>
      <c r="T11"/>
      <c r="U11"/>
      <c r="W11"/>
    </row>
    <row r="12" spans="1:23" x14ac:dyDescent="0.3">
      <c r="C12"/>
      <c r="D12"/>
      <c r="G12"/>
      <c r="M12"/>
      <c r="O12"/>
      <c r="P12"/>
      <c r="Q12"/>
      <c r="T12"/>
      <c r="U12"/>
      <c r="W12"/>
    </row>
    <row r="13" spans="1:23" x14ac:dyDescent="0.3">
      <c r="C13"/>
      <c r="D13"/>
      <c r="G13"/>
      <c r="M13"/>
      <c r="O13"/>
      <c r="P13"/>
      <c r="Q13"/>
      <c r="T13"/>
      <c r="U13"/>
      <c r="W13"/>
    </row>
    <row r="14" spans="1:23" x14ac:dyDescent="0.3">
      <c r="C14"/>
      <c r="D14"/>
      <c r="G14"/>
      <c r="M14"/>
      <c r="O14"/>
      <c r="P14"/>
      <c r="Q14"/>
      <c r="T14"/>
      <c r="U14"/>
      <c r="W14"/>
    </row>
    <row r="15" spans="1:23" x14ac:dyDescent="0.3">
      <c r="C15"/>
      <c r="D15"/>
      <c r="G15"/>
      <c r="M15"/>
      <c r="O15"/>
      <c r="P15"/>
      <c r="Q15"/>
      <c r="T15"/>
      <c r="U15"/>
      <c r="W15"/>
    </row>
    <row r="16" spans="1:23" x14ac:dyDescent="0.3">
      <c r="C16"/>
      <c r="D16"/>
      <c r="G16"/>
      <c r="M16"/>
      <c r="O16"/>
      <c r="P16"/>
      <c r="Q16"/>
      <c r="T16"/>
      <c r="U16"/>
      <c r="W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</sheetData>
  <mergeCells count="3">
    <mergeCell ref="C1:G1"/>
    <mergeCell ref="H1:O1"/>
    <mergeCell ref="P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FC0-64FD-4EF3-B4FB-3545A45D1E4D}">
  <dimension ref="A1:Y323"/>
  <sheetViews>
    <sheetView topLeftCell="N1" workbookViewId="0">
      <selection activeCell="R23" sqref="R23"/>
    </sheetView>
  </sheetViews>
  <sheetFormatPr defaultRowHeight="14.4" x14ac:dyDescent="0.3"/>
  <cols>
    <col min="3" max="3" width="9.5546875" bestFit="1" customWidth="1"/>
    <col min="4" max="4" width="48.21875" bestFit="1" customWidth="1"/>
    <col min="5" max="5" width="10.109375" style="4" bestFit="1" customWidth="1"/>
    <col min="6" max="7" width="7.88671875" style="4" bestFit="1" customWidth="1"/>
    <col min="8" max="8" width="13.21875" bestFit="1" customWidth="1"/>
    <col min="9" max="9" width="10.77734375" bestFit="1" customWidth="1"/>
    <col min="10" max="10" width="10.109375" bestFit="1" customWidth="1"/>
    <col min="11" max="12" width="7.88671875" bestFit="1" customWidth="1"/>
    <col min="13" max="13" width="30.77734375" style="4" bestFit="1" customWidth="1"/>
    <col min="14" max="14" width="13.21875" bestFit="1" customWidth="1"/>
    <col min="15" max="15" width="10.77734375" bestFit="1" customWidth="1"/>
    <col min="16" max="16" width="36.5546875" bestFit="1" customWidth="1"/>
    <col min="17" max="17" width="10.109375" style="4" bestFit="1" customWidth="1"/>
    <col min="18" max="19" width="7.88671875" style="4" bestFit="1" customWidth="1"/>
    <col min="20" max="20" width="33.33203125" style="4" bestFit="1" customWidth="1"/>
    <col min="21" max="21" width="13.21875" bestFit="1" customWidth="1"/>
    <col min="22" max="22" width="10.77734375" bestFit="1" customWidth="1"/>
    <col min="23" max="23" width="39" bestFit="1" customWidth="1"/>
    <col min="25" max="25" width="12" style="4" bestFit="1" customWidth="1"/>
  </cols>
  <sheetData>
    <row r="1" spans="1:25" x14ac:dyDescent="0.3">
      <c r="C1" s="3"/>
      <c r="D1" s="3"/>
      <c r="E1" s="3" t="s">
        <v>188</v>
      </c>
      <c r="F1" s="3"/>
      <c r="G1" s="3"/>
      <c r="H1" s="3"/>
      <c r="I1" s="3"/>
      <c r="J1" s="3" t="s">
        <v>189</v>
      </c>
      <c r="K1" s="3"/>
      <c r="L1" s="3"/>
      <c r="M1" s="3"/>
      <c r="N1" s="3"/>
      <c r="O1" s="3"/>
      <c r="P1" s="3"/>
      <c r="Q1" s="3" t="s">
        <v>190</v>
      </c>
      <c r="R1" s="3"/>
      <c r="S1" s="3"/>
      <c r="T1" s="3"/>
      <c r="U1" s="3"/>
      <c r="V1" s="3"/>
      <c r="W1" s="3"/>
      <c r="Y1" s="3"/>
    </row>
    <row r="2" spans="1:25" x14ac:dyDescent="0.3">
      <c r="C2" s="3" t="s">
        <v>191</v>
      </c>
      <c r="D2" s="3" t="s">
        <v>192</v>
      </c>
      <c r="E2" s="3" t="s">
        <v>193</v>
      </c>
      <c r="F2" s="3" t="s">
        <v>194</v>
      </c>
      <c r="G2" s="3" t="s">
        <v>197</v>
      </c>
      <c r="H2" s="3" t="s">
        <v>195</v>
      </c>
      <c r="I2" s="3" t="s">
        <v>196</v>
      </c>
      <c r="J2" s="3" t="s">
        <v>193</v>
      </c>
      <c r="K2" s="3" t="s">
        <v>194</v>
      </c>
      <c r="L2" s="3" t="s">
        <v>197</v>
      </c>
      <c r="M2" s="3" t="s">
        <v>198</v>
      </c>
      <c r="N2" s="3" t="s">
        <v>195</v>
      </c>
      <c r="O2" s="3" t="s">
        <v>196</v>
      </c>
      <c r="P2" s="3" t="s">
        <v>199</v>
      </c>
      <c r="Q2" s="3" t="s">
        <v>193</v>
      </c>
      <c r="R2" s="3" t="s">
        <v>194</v>
      </c>
      <c r="S2" s="3" t="s">
        <v>197</v>
      </c>
      <c r="T2" s="3" t="s">
        <v>200</v>
      </c>
      <c r="U2" s="3" t="s">
        <v>195</v>
      </c>
      <c r="V2" s="3" t="s">
        <v>196</v>
      </c>
      <c r="W2" s="3" t="s">
        <v>201</v>
      </c>
      <c r="Y2" s="3"/>
    </row>
    <row r="3" spans="1:25" x14ac:dyDescent="0.3">
      <c r="A3" t="s">
        <v>207</v>
      </c>
      <c r="B3" t="s">
        <v>207</v>
      </c>
      <c r="C3" t="s">
        <v>1</v>
      </c>
      <c r="D3" t="s">
        <v>12</v>
      </c>
      <c r="E3">
        <f>AVERAGE(array_results!AI$28,array_results!AI$31)</f>
        <v>1417.75</v>
      </c>
      <c r="F3">
        <f>_xlfn.STDEV.P(array_results!$AI$28,array_results!$AI$31)</f>
        <v>125.25</v>
      </c>
      <c r="G3">
        <f>E3/H3</f>
        <v>0.99959811608099713</v>
      </c>
      <c r="H3">
        <f>AVERAGE(array_results!$AI$23,array_results!$AI$27,array_results!$AI$25,array_results!$AI$29,array_results!$AI$34)</f>
        <v>1418.3200000000002</v>
      </c>
      <c r="I3">
        <f>_xlfn.STDEV.P(array_results!$AI$23,array_results!$AI$27,array_results!$AI$25,array_results!$AI$29,array_results!$AI$34)</f>
        <v>108.1183314706623</v>
      </c>
      <c r="J3">
        <f>AVERAGE(array_results!$AI$30,array_results!$AI$35)</f>
        <v>1413.5</v>
      </c>
      <c r="K3">
        <f>_xlfn.STDEV.P(array_results!$AI$30,array_results!$AI$35)</f>
        <v>92.700000000000045</v>
      </c>
      <c r="L3">
        <f>J3/N3</f>
        <v>0.98474292880033454</v>
      </c>
      <c r="M3">
        <f>'just data'!$N$10</f>
        <v>0.99902295385286521</v>
      </c>
      <c r="N3">
        <f>AVERAGE(array_results!$AI$22,array_results!$AI$32,array_results!$AI$33)</f>
        <v>1435.3999999999999</v>
      </c>
      <c r="O3">
        <f>_xlfn.STDEV.P(array_results!$AI$22,array_results!$AI$32,array_results!$AI$33)</f>
        <v>136.48049921753176</v>
      </c>
      <c r="P3">
        <f>'just data'!$N$11</f>
        <v>1.0057331735879294</v>
      </c>
      <c r="Q3">
        <f>AVERAGE(array_results!$AI$24,array_results!$AI$36)</f>
        <v>1441.2</v>
      </c>
      <c r="R3">
        <f>_xlfn.STDEV.P(array_results!$AI$24,array_results!$AI$36)</f>
        <v>209.70000000000019</v>
      </c>
      <c r="S3">
        <f>Q3/U3</f>
        <v>0.94226871526642697</v>
      </c>
      <c r="T3">
        <f>'just data'!$O$10</f>
        <v>1.0113666762354729</v>
      </c>
      <c r="U3">
        <f>AVERAGE(array_results!$AI$26)</f>
        <v>1529.5</v>
      </c>
      <c r="V3">
        <f>_xlfn.STDEV.P(array_results!$AI$26)</f>
        <v>0</v>
      </c>
      <c r="W3">
        <f>'just data'!$O$11</f>
        <v>0.94489405078149125</v>
      </c>
      <c r="Y3"/>
    </row>
    <row r="4" spans="1:25" x14ac:dyDescent="0.3">
      <c r="C4" t="s">
        <v>2</v>
      </c>
      <c r="D4" t="s">
        <v>13</v>
      </c>
      <c r="E4">
        <v>546.15</v>
      </c>
      <c r="F4">
        <f>_xlfn.STDEV.P(array_results!$AJ$28,array_results!$AJ$31)</f>
        <v>20.850000000000023</v>
      </c>
      <c r="G4">
        <f>E4/H4</f>
        <v>1.1207214971681849</v>
      </c>
      <c r="H4">
        <f>AVERAGE(array_results!$AJ$23,array_results!$AJ$27,array_results!$AJ$25,array_results!$AJ$29,array_results!$AJ$34)</f>
        <v>487.32000000000005</v>
      </c>
      <c r="I4">
        <f>_xlfn.STDEV.P(array_results!$AJ$23,array_results!$AJ$27,array_results!$AJ$25,array_results!$AJ$29,array_results!$AJ$34)</f>
        <v>50.792574260416743</v>
      </c>
      <c r="J4">
        <f>AVERAGE(array_results!$AJ$30,array_results!$AJ$35)</f>
        <v>544.59999999999991</v>
      </c>
      <c r="K4">
        <f>_xlfn.STDEV.P(array_results!$AJ$30,array_results!$AJ$35)</f>
        <v>19.199999999999989</v>
      </c>
      <c r="L4">
        <f>J4/N4</f>
        <v>1.1441176470588232</v>
      </c>
      <c r="M4">
        <f>'just data'!$P$10</f>
        <v>0.99727331421601351</v>
      </c>
      <c r="N4">
        <f>AVERAGE(array_results!$AJ$22,array_results!$AJ$32,array_results!$AJ$33)</f>
        <v>476</v>
      </c>
      <c r="O4">
        <f>_xlfn.STDEV.P(array_results!$AJ$22,array_results!$AJ$32,array_results!$AJ$33)</f>
        <v>4.2551929059287756</v>
      </c>
      <c r="P4">
        <f>'just data'!$P$11</f>
        <v>1.0675826786291311</v>
      </c>
      <c r="Q4">
        <f>AVERAGE(array_results!$AJ$24,array_results!$AJ$36)</f>
        <v>536.75</v>
      </c>
      <c r="R4">
        <f>_xlfn.STDEV.P(array_results!$AJ$24,array_results!$AJ$36)</f>
        <v>18.75</v>
      </c>
      <c r="S4">
        <f>Q4/U4</f>
        <v>1.0258983180428134</v>
      </c>
      <c r="T4">
        <f>'just data'!$Q$10</f>
        <v>0.98291049609343917</v>
      </c>
      <c r="U4">
        <f>AVERAGE(array_results!$AJ$26)</f>
        <v>523.20000000000005</v>
      </c>
      <c r="V4">
        <f>_xlfn.STDEV.P(array_results!$AJ$26)</f>
        <v>0</v>
      </c>
      <c r="W4">
        <f>'just data'!$Q$11</f>
        <v>1.1821057388160867</v>
      </c>
      <c r="Y4"/>
    </row>
    <row r="5" spans="1:25" x14ac:dyDescent="0.3">
      <c r="C5" t="s">
        <v>3</v>
      </c>
      <c r="D5" t="s">
        <v>14</v>
      </c>
      <c r="E5">
        <f>AVERAGE(array_results!$AK$28,array_results!$AK$31)</f>
        <v>342.95</v>
      </c>
      <c r="F5">
        <f>_xlfn.STDEV.P(array_results!$AK$28,array_results!$AK$31)</f>
        <v>0.44999999999998863</v>
      </c>
      <c r="G5">
        <f>E5/H5</f>
        <v>1.0908772822698642</v>
      </c>
      <c r="H5">
        <f>AVERAGE(array_results!$AK$23,array_results!$AK$27,array_results!$AK$25,array_results!$AK$29,array_results!$AK$34)</f>
        <v>314.38000000000005</v>
      </c>
      <c r="I5">
        <f>_xlfn.STDEV.P(array_results!$AK$23,array_results!$AK$27,array_results!$AK$25,array_results!$AK$29,array_results!$AK$34)</f>
        <v>28.771054898977884</v>
      </c>
      <c r="J5">
        <f>AVERAGE(array_results!$AK$30,array_results!$AK$35)</f>
        <v>327.55</v>
      </c>
      <c r="K5">
        <f>_xlfn.STDEV.P(array_results!$AK$30,array_results!$AK$35)</f>
        <v>13.25</v>
      </c>
      <c r="L5">
        <f>J5/N5</f>
        <v>0.97795581210191085</v>
      </c>
      <c r="M5">
        <f>'just data'!$R$10</f>
        <v>0.95514783466324316</v>
      </c>
      <c r="N5">
        <f>AVERAGE(array_results!$AK$22,array_results!$AK$32,array_results!$AK$33)</f>
        <v>334.93333333333334</v>
      </c>
      <c r="O5">
        <f>_xlfn.STDEV.P(array_results!$AK$22,array_results!$AK$32,array_results!$AK$33)</f>
        <v>48.359785864795803</v>
      </c>
      <c r="P5">
        <f>'just data'!$R$11</f>
        <v>1.060636655064525</v>
      </c>
      <c r="Q5">
        <f>AVERAGE(array_results!$AK$24,array_results!$AK$36)</f>
        <v>341.05</v>
      </c>
      <c r="R5">
        <f>_xlfn.STDEV.P(array_results!$AK$24,array_results!$AK$36)</f>
        <v>9.9499999999999886</v>
      </c>
      <c r="S5">
        <f>Q5/U5</f>
        <v>0.78222477064220186</v>
      </c>
      <c r="T5">
        <f>'just data'!$S$10</f>
        <v>0.99442347669717601</v>
      </c>
      <c r="U5">
        <f>AVERAGE(array_results!$AK$26)</f>
        <v>436</v>
      </c>
      <c r="V5">
        <f>_xlfn.STDEV.P(array_results!$AK$26)</f>
        <v>0</v>
      </c>
      <c r="W5">
        <f>'just data'!$S$11</f>
        <v>1.1889828197436596</v>
      </c>
      <c r="Y5"/>
    </row>
    <row r="6" spans="1:25" x14ac:dyDescent="0.3">
      <c r="C6" t="s">
        <v>4</v>
      </c>
      <c r="D6" t="s">
        <v>15</v>
      </c>
      <c r="E6">
        <f>AVERAGE(array_results!$AL$28,array_results!$AL$31)</f>
        <v>943</v>
      </c>
      <c r="F6">
        <f>_xlfn.STDEV.P(array_results!$AL$28,array_results!$AL$31)</f>
        <v>90.5</v>
      </c>
      <c r="G6">
        <f>E6/H6</f>
        <v>1.0381803769596618</v>
      </c>
      <c r="H6">
        <f>AVERAGE(array_results!$AL$23,array_results!$AL$27,array_results!$AL$25,array_results!$AL$29,array_results!$AL$34)</f>
        <v>908.31999999999994</v>
      </c>
      <c r="I6">
        <f>_xlfn.STDEV.P(array_results!$AL$23,array_results!$AL$27,array_results!$AL$25,array_results!$AL$29,array_results!$AL$34)</f>
        <v>35.161478922252392</v>
      </c>
      <c r="J6">
        <f>AVERAGE(array_results!$AL$30,array_results!$AL$35)</f>
        <v>930.35</v>
      </c>
      <c r="K6">
        <f>_xlfn.STDEV.P(array_results!$AL$30,array_results!$AL$35)</f>
        <v>78.149999999999977</v>
      </c>
      <c r="L6">
        <f>J6/N6</f>
        <v>1.0567755859301049</v>
      </c>
      <c r="M6">
        <f>'just data'!$T$10</f>
        <v>0.98772922350524306</v>
      </c>
      <c r="N6">
        <f>AVERAGE(array_results!$AL$22,array_results!$AL$32,array_results!$AL$33)</f>
        <v>880.36666666666667</v>
      </c>
      <c r="O6">
        <f>_xlfn.STDEV.P(array_results!$AL$22,array_results!$AL$32,array_results!$AL$33)</f>
        <v>36.766047138932713</v>
      </c>
      <c r="P6">
        <f>'just data'!$T$11</f>
        <v>0.9896402625294346</v>
      </c>
      <c r="Q6">
        <f>AVERAGE(array_results!$AL$24,array_results!$AL$36)</f>
        <v>983.9</v>
      </c>
      <c r="R6">
        <f>_xlfn.STDEV.P(array_results!$AL$24,array_results!$AL$36)</f>
        <v>66.699999999999932</v>
      </c>
      <c r="S6">
        <f>Q6/U6</f>
        <v>1.0768304695195359</v>
      </c>
      <c r="T6">
        <f>'just data'!$U$10</f>
        <v>1.0462200732925018</v>
      </c>
      <c r="U6">
        <f>AVERAGE(array_results!$AL$26)</f>
        <v>913.7</v>
      </c>
      <c r="V6">
        <f>_xlfn.STDEV.P(array_results!$AL$26)</f>
        <v>0</v>
      </c>
      <c r="W6">
        <f>'just data'!$U$11</f>
        <v>1.0672818595958415</v>
      </c>
      <c r="Y6"/>
    </row>
    <row r="7" spans="1:25" x14ac:dyDescent="0.3">
      <c r="E7"/>
      <c r="F7"/>
      <c r="G7"/>
      <c r="M7"/>
      <c r="Q7"/>
      <c r="R7"/>
      <c r="S7"/>
      <c r="T7"/>
      <c r="Y7"/>
    </row>
    <row r="8" spans="1:25" x14ac:dyDescent="0.3">
      <c r="E8"/>
      <c r="F8"/>
      <c r="G8"/>
      <c r="M8"/>
      <c r="Q8"/>
      <c r="R8"/>
      <c r="S8"/>
      <c r="T8"/>
      <c r="Y8"/>
    </row>
    <row r="9" spans="1:25" x14ac:dyDescent="0.3">
      <c r="E9"/>
      <c r="F9"/>
      <c r="G9"/>
      <c r="M9"/>
      <c r="Q9"/>
      <c r="R9"/>
      <c r="S9"/>
      <c r="T9"/>
      <c r="Y9"/>
    </row>
    <row r="10" spans="1:25" x14ac:dyDescent="0.3">
      <c r="E10"/>
      <c r="F10"/>
      <c r="G10"/>
      <c r="M10"/>
      <c r="Q10"/>
      <c r="R10"/>
      <c r="S10"/>
      <c r="T10"/>
      <c r="Y10"/>
    </row>
    <row r="11" spans="1:25" x14ac:dyDescent="0.3">
      <c r="E11"/>
      <c r="F11"/>
      <c r="G11"/>
      <c r="M11"/>
      <c r="Q11"/>
      <c r="R11"/>
      <c r="S11"/>
      <c r="T11"/>
      <c r="Y11"/>
    </row>
    <row r="12" spans="1:25" x14ac:dyDescent="0.3">
      <c r="E12"/>
      <c r="F12"/>
      <c r="G12"/>
      <c r="M12"/>
      <c r="Q12"/>
      <c r="R12"/>
      <c r="S12"/>
      <c r="T12"/>
      <c r="Y12"/>
    </row>
    <row r="13" spans="1:25" x14ac:dyDescent="0.3">
      <c r="E13"/>
      <c r="F13"/>
      <c r="G13"/>
      <c r="M13"/>
      <c r="Q13"/>
      <c r="R13"/>
      <c r="S13"/>
      <c r="T13"/>
      <c r="Y13"/>
    </row>
    <row r="14" spans="1:25" x14ac:dyDescent="0.3">
      <c r="E14"/>
      <c r="F14"/>
      <c r="G14"/>
      <c r="M14"/>
      <c r="Q14"/>
      <c r="R14"/>
      <c r="S14"/>
      <c r="T14"/>
      <c r="Y14"/>
    </row>
    <row r="15" spans="1:25" x14ac:dyDescent="0.3">
      <c r="E15"/>
      <c r="F15"/>
      <c r="G15"/>
      <c r="M15"/>
      <c r="Q15"/>
      <c r="R15"/>
      <c r="S15"/>
      <c r="T15"/>
      <c r="Y15"/>
    </row>
    <row r="16" spans="1:25" x14ac:dyDescent="0.3">
      <c r="E16"/>
      <c r="F16"/>
      <c r="G16"/>
      <c r="M16"/>
      <c r="Q16"/>
      <c r="R16"/>
      <c r="S16"/>
      <c r="T16"/>
      <c r="Y16"/>
    </row>
    <row r="17" spans="5:25" x14ac:dyDescent="0.3">
      <c r="E17"/>
      <c r="F17"/>
      <c r="G17"/>
      <c r="M17"/>
      <c r="Q17"/>
      <c r="R17"/>
      <c r="S17"/>
      <c r="T17"/>
      <c r="Y17"/>
    </row>
    <row r="18" spans="5:25" x14ac:dyDescent="0.3">
      <c r="E18"/>
      <c r="F18"/>
      <c r="G18"/>
      <c r="M18"/>
      <c r="Q18"/>
      <c r="R18"/>
      <c r="S18"/>
      <c r="T18"/>
      <c r="Y18"/>
    </row>
    <row r="19" spans="5:25" x14ac:dyDescent="0.3">
      <c r="E19"/>
      <c r="F19"/>
      <c r="G19"/>
      <c r="M19"/>
      <c r="Q19"/>
      <c r="R19"/>
      <c r="S19"/>
      <c r="T19"/>
      <c r="Y19"/>
    </row>
    <row r="20" spans="5:25" x14ac:dyDescent="0.3">
      <c r="E20"/>
      <c r="F20"/>
      <c r="G20"/>
      <c r="M20"/>
      <c r="Q20"/>
      <c r="R20"/>
      <c r="S20"/>
      <c r="T20"/>
      <c r="Y20"/>
    </row>
    <row r="21" spans="5:25" x14ac:dyDescent="0.3">
      <c r="E21"/>
      <c r="F21"/>
      <c r="G21"/>
      <c r="M21"/>
      <c r="Q21"/>
      <c r="R21"/>
      <c r="S21"/>
      <c r="T21"/>
      <c r="Y21"/>
    </row>
    <row r="22" spans="5:25" x14ac:dyDescent="0.3">
      <c r="E22"/>
      <c r="F22"/>
      <c r="G22"/>
      <c r="M22"/>
      <c r="Q22"/>
      <c r="R22"/>
      <c r="S22"/>
      <c r="T22"/>
      <c r="Y22"/>
    </row>
    <row r="23" spans="5:25" x14ac:dyDescent="0.3">
      <c r="E23"/>
      <c r="F23"/>
      <c r="G23"/>
      <c r="M23"/>
      <c r="Q23"/>
      <c r="R23"/>
      <c r="S23"/>
      <c r="T23"/>
      <c r="Y23"/>
    </row>
    <row r="24" spans="5:25" x14ac:dyDescent="0.3">
      <c r="E24"/>
      <c r="F24"/>
      <c r="G24"/>
      <c r="M24"/>
      <c r="Q24"/>
      <c r="R24"/>
      <c r="S24"/>
      <c r="T24"/>
      <c r="Y24"/>
    </row>
    <row r="25" spans="5:25" x14ac:dyDescent="0.3">
      <c r="E25"/>
      <c r="F25"/>
      <c r="G25"/>
      <c r="M25"/>
      <c r="Q25"/>
      <c r="R25"/>
      <c r="S25"/>
      <c r="T25"/>
      <c r="Y25"/>
    </row>
    <row r="26" spans="5:25" x14ac:dyDescent="0.3">
      <c r="E26"/>
      <c r="F26"/>
      <c r="G26"/>
      <c r="M26"/>
      <c r="Q26"/>
      <c r="R26"/>
      <c r="S26"/>
      <c r="T26"/>
      <c r="Y26"/>
    </row>
    <row r="27" spans="5:25" x14ac:dyDescent="0.3">
      <c r="E27"/>
      <c r="F27"/>
      <c r="G27"/>
      <c r="M27"/>
      <c r="Q27"/>
      <c r="R27"/>
      <c r="S27"/>
      <c r="T27"/>
      <c r="Y27"/>
    </row>
    <row r="28" spans="5:25" x14ac:dyDescent="0.3">
      <c r="E28"/>
      <c r="F28"/>
      <c r="G28"/>
      <c r="M28"/>
      <c r="Q28"/>
      <c r="R28"/>
      <c r="S28"/>
      <c r="T28"/>
      <c r="Y28"/>
    </row>
    <row r="29" spans="5:25" x14ac:dyDescent="0.3">
      <c r="E29"/>
      <c r="F29"/>
      <c r="G29"/>
      <c r="M29"/>
      <c r="Q29"/>
      <c r="R29"/>
      <c r="S29"/>
      <c r="T29"/>
      <c r="Y29"/>
    </row>
    <row r="30" spans="5:25" x14ac:dyDescent="0.3">
      <c r="E30"/>
      <c r="F30"/>
      <c r="G30"/>
      <c r="M30"/>
      <c r="Q30"/>
      <c r="R30"/>
      <c r="S30"/>
      <c r="T30"/>
      <c r="Y30"/>
    </row>
    <row r="31" spans="5:25" x14ac:dyDescent="0.3">
      <c r="E31"/>
      <c r="F31"/>
      <c r="G31"/>
      <c r="M31"/>
      <c r="Q31"/>
      <c r="R31"/>
      <c r="S31"/>
      <c r="T31"/>
      <c r="Y31"/>
    </row>
    <row r="32" spans="5:25" x14ac:dyDescent="0.3">
      <c r="E32"/>
      <c r="F32"/>
      <c r="G32"/>
      <c r="M32"/>
      <c r="Q32"/>
      <c r="R32"/>
      <c r="S32"/>
      <c r="T32"/>
      <c r="Y32"/>
    </row>
    <row r="33" spans="5:25" x14ac:dyDescent="0.3">
      <c r="E33"/>
      <c r="F33"/>
      <c r="G33"/>
      <c r="M33"/>
      <c r="Q33"/>
      <c r="R33"/>
      <c r="S33"/>
      <c r="T33"/>
      <c r="Y33"/>
    </row>
    <row r="34" spans="5:25" x14ac:dyDescent="0.3">
      <c r="E34"/>
      <c r="F34"/>
      <c r="G34"/>
      <c r="M34"/>
      <c r="Q34"/>
      <c r="R34"/>
      <c r="S34"/>
      <c r="T34"/>
      <c r="Y34"/>
    </row>
    <row r="35" spans="5:25" x14ac:dyDescent="0.3">
      <c r="E35"/>
      <c r="F35"/>
      <c r="G35"/>
      <c r="M35"/>
      <c r="Q35"/>
      <c r="R35"/>
      <c r="S35"/>
      <c r="T35"/>
      <c r="Y35"/>
    </row>
    <row r="36" spans="5:25" x14ac:dyDescent="0.3">
      <c r="E36"/>
      <c r="F36"/>
      <c r="G36"/>
      <c r="M36"/>
      <c r="Q36"/>
      <c r="R36"/>
      <c r="S36"/>
      <c r="T36"/>
      <c r="Y36"/>
    </row>
    <row r="37" spans="5:25" x14ac:dyDescent="0.3">
      <c r="E37"/>
      <c r="F37"/>
      <c r="G37"/>
      <c r="M37"/>
      <c r="Q37"/>
      <c r="R37"/>
      <c r="S37"/>
      <c r="T37"/>
      <c r="Y37"/>
    </row>
    <row r="38" spans="5:25" x14ac:dyDescent="0.3">
      <c r="E38"/>
      <c r="F38"/>
      <c r="G38"/>
      <c r="M38"/>
      <c r="Q38"/>
      <c r="R38"/>
      <c r="S38"/>
      <c r="T38"/>
      <c r="Y38"/>
    </row>
    <row r="39" spans="5:25" x14ac:dyDescent="0.3">
      <c r="E39"/>
      <c r="F39"/>
      <c r="G39"/>
      <c r="M39"/>
      <c r="Q39"/>
      <c r="R39"/>
      <c r="S39"/>
      <c r="T39"/>
      <c r="Y39"/>
    </row>
    <row r="40" spans="5:25" x14ac:dyDescent="0.3">
      <c r="E40"/>
      <c r="F40"/>
      <c r="G40"/>
      <c r="M40"/>
      <c r="Q40"/>
      <c r="R40"/>
      <c r="S40"/>
      <c r="T40"/>
      <c r="Y40"/>
    </row>
    <row r="41" spans="5:25" x14ac:dyDescent="0.3">
      <c r="E41"/>
      <c r="F41"/>
      <c r="G41"/>
      <c r="M41"/>
      <c r="Q41"/>
      <c r="R41"/>
      <c r="S41"/>
      <c r="T41"/>
      <c r="Y41"/>
    </row>
    <row r="42" spans="5:25" x14ac:dyDescent="0.3">
      <c r="E42"/>
      <c r="F42"/>
      <c r="G42"/>
      <c r="M42"/>
      <c r="Q42"/>
      <c r="R42"/>
      <c r="S42"/>
      <c r="T42"/>
      <c r="Y42"/>
    </row>
    <row r="43" spans="5:25" x14ac:dyDescent="0.3">
      <c r="E43"/>
      <c r="F43"/>
      <c r="G43"/>
      <c r="M43"/>
      <c r="Q43"/>
      <c r="R43"/>
      <c r="S43"/>
      <c r="T43"/>
      <c r="Y43"/>
    </row>
    <row r="44" spans="5:25" x14ac:dyDescent="0.3">
      <c r="E44"/>
      <c r="F44"/>
      <c r="G44"/>
      <c r="M44"/>
      <c r="Q44"/>
      <c r="R44"/>
      <c r="S44"/>
      <c r="T44"/>
      <c r="Y44"/>
    </row>
    <row r="45" spans="5:25" x14ac:dyDescent="0.3">
      <c r="E45"/>
      <c r="F45"/>
      <c r="G45"/>
      <c r="M45"/>
      <c r="Q45"/>
      <c r="R45"/>
      <c r="S45"/>
      <c r="T45"/>
      <c r="Y45"/>
    </row>
    <row r="46" spans="5:25" x14ac:dyDescent="0.3">
      <c r="E46"/>
      <c r="F46"/>
      <c r="G46"/>
      <c r="M46"/>
      <c r="Q46"/>
      <c r="R46"/>
      <c r="S46"/>
      <c r="T46"/>
      <c r="Y46"/>
    </row>
    <row r="47" spans="5:25" x14ac:dyDescent="0.3">
      <c r="E47"/>
      <c r="F47"/>
      <c r="G47"/>
      <c r="M47"/>
      <c r="Q47"/>
      <c r="R47"/>
      <c r="S47"/>
      <c r="T47"/>
      <c r="Y47"/>
    </row>
    <row r="48" spans="5:25" x14ac:dyDescent="0.3">
      <c r="E48"/>
      <c r="F48"/>
      <c r="G48"/>
      <c r="M48"/>
      <c r="Q48"/>
      <c r="R48"/>
      <c r="S48"/>
      <c r="T48"/>
      <c r="Y48"/>
    </row>
    <row r="49" spans="5:25" x14ac:dyDescent="0.3">
      <c r="E49"/>
      <c r="F49"/>
      <c r="G49"/>
      <c r="M49"/>
      <c r="Q49"/>
      <c r="R49"/>
      <c r="S49"/>
      <c r="T49"/>
      <c r="Y49"/>
    </row>
    <row r="50" spans="5:25" x14ac:dyDescent="0.3">
      <c r="E50"/>
      <c r="F50"/>
      <c r="G50"/>
      <c r="M50"/>
      <c r="Q50"/>
      <c r="R50"/>
      <c r="S50"/>
      <c r="T50"/>
      <c r="Y50"/>
    </row>
    <row r="51" spans="5:25" x14ac:dyDescent="0.3">
      <c r="E51"/>
      <c r="F51"/>
      <c r="G51"/>
      <c r="M51"/>
      <c r="Q51"/>
      <c r="R51"/>
      <c r="S51"/>
      <c r="T51"/>
      <c r="Y51"/>
    </row>
    <row r="52" spans="5:25" x14ac:dyDescent="0.3">
      <c r="E52"/>
      <c r="F52"/>
      <c r="G52"/>
      <c r="M52"/>
      <c r="Q52"/>
      <c r="R52"/>
      <c r="S52"/>
      <c r="T52"/>
      <c r="Y52"/>
    </row>
    <row r="53" spans="5:25" x14ac:dyDescent="0.3">
      <c r="E53"/>
      <c r="F53"/>
      <c r="G53"/>
      <c r="M53"/>
      <c r="Q53"/>
      <c r="R53"/>
      <c r="S53"/>
      <c r="T53"/>
      <c r="Y53"/>
    </row>
    <row r="54" spans="5:25" x14ac:dyDescent="0.3">
      <c r="E54"/>
      <c r="F54"/>
      <c r="G54"/>
      <c r="M54"/>
      <c r="Q54"/>
      <c r="R54"/>
      <c r="S54"/>
      <c r="T54"/>
      <c r="Y54"/>
    </row>
    <row r="55" spans="5:25" x14ac:dyDescent="0.3">
      <c r="E55"/>
      <c r="F55"/>
      <c r="G55"/>
      <c r="M55"/>
      <c r="Q55"/>
      <c r="R55"/>
      <c r="S55"/>
      <c r="T55"/>
      <c r="Y55"/>
    </row>
    <row r="56" spans="5:25" x14ac:dyDescent="0.3">
      <c r="E56"/>
      <c r="F56"/>
      <c r="G56"/>
      <c r="M56"/>
      <c r="Q56"/>
      <c r="R56"/>
      <c r="S56"/>
      <c r="T56"/>
      <c r="Y56"/>
    </row>
    <row r="57" spans="5:25" x14ac:dyDescent="0.3">
      <c r="E57"/>
      <c r="F57"/>
      <c r="G57"/>
      <c r="M57"/>
      <c r="Q57"/>
      <c r="R57"/>
      <c r="S57"/>
      <c r="T57"/>
      <c r="Y57"/>
    </row>
    <row r="58" spans="5:25" x14ac:dyDescent="0.3">
      <c r="E58"/>
      <c r="F58"/>
      <c r="G58"/>
      <c r="M58"/>
      <c r="Q58"/>
      <c r="R58"/>
      <c r="S58"/>
      <c r="T58"/>
      <c r="Y58"/>
    </row>
    <row r="59" spans="5:25" x14ac:dyDescent="0.3">
      <c r="E59"/>
      <c r="F59"/>
      <c r="G59"/>
      <c r="M59"/>
      <c r="Q59"/>
      <c r="R59"/>
      <c r="S59"/>
      <c r="T59"/>
      <c r="Y59"/>
    </row>
    <row r="60" spans="5:25" x14ac:dyDescent="0.3">
      <c r="E60"/>
      <c r="F60"/>
      <c r="G60"/>
      <c r="M60"/>
      <c r="Q60"/>
      <c r="R60"/>
      <c r="S60"/>
      <c r="T60"/>
      <c r="Y60"/>
    </row>
    <row r="61" spans="5:25" x14ac:dyDescent="0.3">
      <c r="E61"/>
      <c r="F61"/>
      <c r="G61"/>
      <c r="M61"/>
      <c r="Q61"/>
      <c r="R61"/>
      <c r="S61"/>
      <c r="T61"/>
      <c r="Y61"/>
    </row>
    <row r="62" spans="5:25" x14ac:dyDescent="0.3">
      <c r="E62"/>
      <c r="F62"/>
      <c r="G62"/>
      <c r="M62"/>
      <c r="Q62"/>
      <c r="R62"/>
      <c r="S62"/>
      <c r="T62"/>
      <c r="Y62"/>
    </row>
    <row r="63" spans="5:25" x14ac:dyDescent="0.3">
      <c r="E63"/>
      <c r="F63"/>
      <c r="G63"/>
      <c r="M63"/>
      <c r="Q63"/>
      <c r="R63"/>
      <c r="S63"/>
      <c r="T63"/>
      <c r="Y63"/>
    </row>
    <row r="64" spans="5:25" x14ac:dyDescent="0.3">
      <c r="E64"/>
      <c r="F64"/>
      <c r="G64"/>
      <c r="M64"/>
      <c r="Q64"/>
      <c r="R64"/>
      <c r="S64"/>
      <c r="T64"/>
      <c r="Y64"/>
    </row>
    <row r="65" spans="5:25" x14ac:dyDescent="0.3">
      <c r="E65"/>
      <c r="F65"/>
      <c r="G65"/>
      <c r="M65"/>
      <c r="Q65"/>
      <c r="R65"/>
      <c r="S65"/>
      <c r="T65"/>
      <c r="Y65"/>
    </row>
    <row r="66" spans="5:25" x14ac:dyDescent="0.3">
      <c r="E66"/>
      <c r="F66"/>
      <c r="G66"/>
      <c r="M66"/>
      <c r="Q66"/>
      <c r="R66"/>
      <c r="S66"/>
      <c r="T66"/>
      <c r="Y66"/>
    </row>
    <row r="67" spans="5:25" x14ac:dyDescent="0.3">
      <c r="E67"/>
      <c r="F67"/>
      <c r="G67"/>
      <c r="M67"/>
      <c r="Q67"/>
      <c r="R67"/>
      <c r="S67"/>
      <c r="T67"/>
      <c r="Y67"/>
    </row>
    <row r="68" spans="5:25" x14ac:dyDescent="0.3">
      <c r="E68"/>
      <c r="F68"/>
      <c r="G68"/>
      <c r="M68"/>
      <c r="Q68"/>
      <c r="R68"/>
      <c r="S68"/>
      <c r="T68"/>
      <c r="Y68"/>
    </row>
    <row r="69" spans="5:25" x14ac:dyDescent="0.3">
      <c r="E69"/>
      <c r="F69"/>
      <c r="G69"/>
      <c r="M69"/>
      <c r="Q69"/>
      <c r="R69"/>
      <c r="S69"/>
      <c r="T69"/>
      <c r="Y69"/>
    </row>
    <row r="70" spans="5:25" x14ac:dyDescent="0.3">
      <c r="E70"/>
      <c r="F70"/>
      <c r="G70"/>
      <c r="M70"/>
      <c r="Q70"/>
      <c r="R70"/>
      <c r="S70"/>
      <c r="T70"/>
      <c r="Y70"/>
    </row>
    <row r="71" spans="5:25" x14ac:dyDescent="0.3">
      <c r="E71"/>
      <c r="F71"/>
      <c r="G71"/>
      <c r="M71"/>
      <c r="Q71"/>
      <c r="R71"/>
      <c r="S71"/>
      <c r="T71"/>
      <c r="Y71"/>
    </row>
    <row r="72" spans="5:25" x14ac:dyDescent="0.3">
      <c r="E72"/>
      <c r="F72"/>
      <c r="G72"/>
      <c r="M72"/>
      <c r="Q72"/>
      <c r="R72"/>
      <c r="S72"/>
      <c r="T72"/>
      <c r="Y72"/>
    </row>
    <row r="73" spans="5:25" x14ac:dyDescent="0.3">
      <c r="E73"/>
      <c r="F73"/>
      <c r="G73"/>
      <c r="M73"/>
      <c r="Q73"/>
      <c r="R73"/>
      <c r="S73"/>
      <c r="T73"/>
      <c r="Y73"/>
    </row>
    <row r="74" spans="5:25" x14ac:dyDescent="0.3">
      <c r="E74"/>
      <c r="F74"/>
      <c r="G74"/>
      <c r="M74"/>
      <c r="Q74"/>
      <c r="R74"/>
      <c r="S74"/>
      <c r="T74"/>
      <c r="Y74"/>
    </row>
    <row r="75" spans="5:25" x14ac:dyDescent="0.3">
      <c r="E75"/>
      <c r="F75"/>
      <c r="G75"/>
      <c r="M75"/>
      <c r="Q75"/>
      <c r="R75"/>
      <c r="S75"/>
      <c r="T75"/>
      <c r="Y75"/>
    </row>
    <row r="76" spans="5:25" x14ac:dyDescent="0.3">
      <c r="E76"/>
      <c r="F76"/>
      <c r="G76"/>
      <c r="M76"/>
      <c r="Q76"/>
      <c r="R76"/>
      <c r="S76"/>
      <c r="T76"/>
      <c r="Y76"/>
    </row>
    <row r="77" spans="5:25" x14ac:dyDescent="0.3">
      <c r="E77"/>
      <c r="F77"/>
      <c r="G77"/>
      <c r="M77"/>
      <c r="Q77"/>
      <c r="R77"/>
      <c r="S77"/>
      <c r="T77"/>
      <c r="Y77"/>
    </row>
    <row r="78" spans="5:25" x14ac:dyDescent="0.3">
      <c r="E78"/>
      <c r="F78"/>
      <c r="G78"/>
      <c r="M78"/>
      <c r="Q78"/>
      <c r="R78"/>
      <c r="S78"/>
      <c r="T78"/>
      <c r="Y78"/>
    </row>
    <row r="79" spans="5:25" x14ac:dyDescent="0.3">
      <c r="E79"/>
      <c r="F79"/>
      <c r="G79"/>
      <c r="M79"/>
      <c r="Q79"/>
      <c r="R79"/>
      <c r="S79"/>
      <c r="T79"/>
      <c r="Y79"/>
    </row>
    <row r="80" spans="5:25" x14ac:dyDescent="0.3">
      <c r="E80"/>
      <c r="F80"/>
      <c r="G80"/>
      <c r="M80"/>
      <c r="Q80"/>
      <c r="R80"/>
      <c r="S80"/>
      <c r="T80"/>
      <c r="Y80"/>
    </row>
    <row r="81" spans="5:25" x14ac:dyDescent="0.3">
      <c r="E81"/>
      <c r="F81"/>
      <c r="G81"/>
      <c r="M81"/>
      <c r="Q81"/>
      <c r="R81"/>
      <c r="S81"/>
      <c r="T81"/>
      <c r="Y81"/>
    </row>
    <row r="82" spans="5:25" x14ac:dyDescent="0.3">
      <c r="E82"/>
      <c r="F82"/>
      <c r="G82"/>
      <c r="M82"/>
      <c r="Q82"/>
      <c r="R82"/>
      <c r="S82"/>
      <c r="T82"/>
      <c r="Y82"/>
    </row>
    <row r="83" spans="5:25" x14ac:dyDescent="0.3">
      <c r="E83"/>
      <c r="F83"/>
      <c r="G83"/>
      <c r="M83"/>
      <c r="Q83"/>
      <c r="R83"/>
      <c r="S83"/>
      <c r="T83"/>
      <c r="Y83"/>
    </row>
    <row r="84" spans="5:25" x14ac:dyDescent="0.3">
      <c r="E84"/>
      <c r="F84"/>
      <c r="G84"/>
      <c r="M84"/>
      <c r="Q84"/>
      <c r="R84"/>
      <c r="S84"/>
      <c r="T84"/>
      <c r="Y84"/>
    </row>
    <row r="85" spans="5:25" x14ac:dyDescent="0.3">
      <c r="E85"/>
      <c r="F85"/>
      <c r="G85"/>
      <c r="M85"/>
      <c r="Q85"/>
      <c r="R85"/>
      <c r="S85"/>
      <c r="T85"/>
      <c r="Y85"/>
    </row>
    <row r="86" spans="5:25" x14ac:dyDescent="0.3">
      <c r="E86"/>
      <c r="F86"/>
      <c r="G86"/>
      <c r="M86"/>
      <c r="Q86"/>
      <c r="R86"/>
      <c r="S86"/>
      <c r="T86"/>
      <c r="Y86"/>
    </row>
    <row r="87" spans="5:25" x14ac:dyDescent="0.3">
      <c r="E87"/>
      <c r="F87"/>
      <c r="G87"/>
      <c r="M87"/>
      <c r="Q87"/>
      <c r="R87"/>
      <c r="S87"/>
      <c r="T87"/>
      <c r="Y87"/>
    </row>
    <row r="88" spans="5:25" x14ac:dyDescent="0.3">
      <c r="E88"/>
      <c r="F88"/>
      <c r="G88"/>
      <c r="M88"/>
      <c r="Q88"/>
      <c r="R88"/>
      <c r="S88"/>
      <c r="T88"/>
      <c r="Y88"/>
    </row>
    <row r="89" spans="5:25" x14ac:dyDescent="0.3">
      <c r="E89"/>
      <c r="F89"/>
      <c r="G89"/>
      <c r="M89"/>
      <c r="Q89"/>
      <c r="R89"/>
      <c r="S89"/>
      <c r="T89"/>
      <c r="Y89"/>
    </row>
    <row r="90" spans="5:25" x14ac:dyDescent="0.3">
      <c r="E90"/>
      <c r="F90"/>
      <c r="G90"/>
      <c r="M90"/>
      <c r="Q90"/>
      <c r="R90"/>
      <c r="S90"/>
      <c r="T90"/>
      <c r="Y90"/>
    </row>
    <row r="91" spans="5:25" x14ac:dyDescent="0.3">
      <c r="E91"/>
      <c r="F91"/>
      <c r="G91"/>
      <c r="M91"/>
      <c r="Q91"/>
      <c r="R91"/>
      <c r="S91"/>
      <c r="T91"/>
      <c r="Y91"/>
    </row>
    <row r="92" spans="5:25" x14ac:dyDescent="0.3">
      <c r="E92"/>
      <c r="F92"/>
      <c r="G92"/>
      <c r="M92"/>
      <c r="Q92"/>
      <c r="R92"/>
      <c r="S92"/>
      <c r="T92"/>
      <c r="Y92"/>
    </row>
    <row r="93" spans="5:25" x14ac:dyDescent="0.3">
      <c r="E93"/>
      <c r="F93"/>
      <c r="G93"/>
      <c r="M93"/>
      <c r="Q93"/>
      <c r="R93"/>
      <c r="S93"/>
      <c r="T93"/>
      <c r="Y93"/>
    </row>
    <row r="94" spans="5:25" x14ac:dyDescent="0.3">
      <c r="E94"/>
      <c r="F94"/>
      <c r="G94"/>
      <c r="M94"/>
      <c r="Q94"/>
      <c r="R94"/>
      <c r="S94"/>
      <c r="T94"/>
      <c r="Y94"/>
    </row>
    <row r="95" spans="5:25" x14ac:dyDescent="0.3">
      <c r="E95"/>
      <c r="F95"/>
      <c r="G95"/>
      <c r="M95"/>
      <c r="Q95"/>
      <c r="R95"/>
      <c r="S95"/>
      <c r="T95"/>
      <c r="Y95"/>
    </row>
    <row r="96" spans="5:25" x14ac:dyDescent="0.3">
      <c r="E96"/>
      <c r="F96"/>
      <c r="G96"/>
      <c r="M96"/>
      <c r="Q96"/>
      <c r="R96"/>
      <c r="S96"/>
      <c r="T96"/>
      <c r="Y96"/>
    </row>
    <row r="97" spans="5:25" x14ac:dyDescent="0.3">
      <c r="E97"/>
      <c r="F97"/>
      <c r="G97"/>
      <c r="M97"/>
      <c r="Q97"/>
      <c r="R97"/>
      <c r="S97"/>
      <c r="T97"/>
      <c r="Y97"/>
    </row>
    <row r="98" spans="5:25" x14ac:dyDescent="0.3">
      <c r="E98"/>
      <c r="F98"/>
      <c r="G98"/>
      <c r="M98"/>
      <c r="Q98"/>
      <c r="R98"/>
      <c r="S98"/>
      <c r="T98"/>
      <c r="Y98"/>
    </row>
    <row r="99" spans="5:25" x14ac:dyDescent="0.3">
      <c r="E99"/>
      <c r="F99"/>
      <c r="G99"/>
      <c r="M99"/>
      <c r="Q99"/>
      <c r="R99"/>
      <c r="S99"/>
      <c r="T99"/>
      <c r="Y99"/>
    </row>
    <row r="100" spans="5:25" x14ac:dyDescent="0.3">
      <c r="E100"/>
      <c r="F100"/>
      <c r="G100"/>
      <c r="M100"/>
      <c r="Q100"/>
      <c r="R100"/>
      <c r="S100"/>
      <c r="T100"/>
      <c r="Y100"/>
    </row>
    <row r="101" spans="5:25" x14ac:dyDescent="0.3">
      <c r="E101"/>
      <c r="F101"/>
      <c r="G101"/>
      <c r="M101"/>
      <c r="Q101"/>
      <c r="R101"/>
      <c r="S101"/>
      <c r="T101"/>
      <c r="Y101"/>
    </row>
    <row r="102" spans="5:25" x14ac:dyDescent="0.3">
      <c r="E102"/>
      <c r="F102"/>
      <c r="G102"/>
      <c r="M102"/>
      <c r="Q102"/>
      <c r="R102"/>
      <c r="S102"/>
      <c r="T102"/>
      <c r="Y102"/>
    </row>
    <row r="103" spans="5:25" x14ac:dyDescent="0.3">
      <c r="E103"/>
      <c r="F103"/>
      <c r="G103"/>
      <c r="M103"/>
      <c r="Q103"/>
      <c r="R103"/>
      <c r="S103"/>
      <c r="T103"/>
      <c r="Y103"/>
    </row>
    <row r="104" spans="5:25" x14ac:dyDescent="0.3">
      <c r="E104"/>
      <c r="F104"/>
      <c r="G104"/>
      <c r="M104"/>
      <c r="Q104"/>
      <c r="R104"/>
      <c r="S104"/>
      <c r="T104"/>
      <c r="Y104"/>
    </row>
    <row r="105" spans="5:25" x14ac:dyDescent="0.3">
      <c r="E105"/>
      <c r="F105"/>
      <c r="G105"/>
      <c r="M105"/>
      <c r="Q105"/>
      <c r="R105"/>
      <c r="S105"/>
      <c r="T105"/>
      <c r="Y105"/>
    </row>
    <row r="106" spans="5:25" x14ac:dyDescent="0.3">
      <c r="E106"/>
      <c r="F106"/>
      <c r="G106"/>
      <c r="M106"/>
      <c r="Q106"/>
      <c r="R106"/>
      <c r="S106"/>
      <c r="T106"/>
      <c r="Y106"/>
    </row>
    <row r="107" spans="5:25" x14ac:dyDescent="0.3">
      <c r="E107"/>
      <c r="F107"/>
      <c r="G107"/>
      <c r="M107"/>
      <c r="Q107"/>
      <c r="R107"/>
      <c r="S107"/>
      <c r="T107"/>
      <c r="Y107"/>
    </row>
    <row r="108" spans="5:25" x14ac:dyDescent="0.3">
      <c r="E108"/>
      <c r="F108"/>
      <c r="G108"/>
      <c r="M108"/>
      <c r="Q108"/>
      <c r="R108"/>
      <c r="S108"/>
      <c r="T108"/>
      <c r="Y108"/>
    </row>
    <row r="109" spans="5:25" x14ac:dyDescent="0.3">
      <c r="E109"/>
      <c r="F109"/>
      <c r="G109"/>
      <c r="M109"/>
      <c r="Q109"/>
      <c r="R109"/>
      <c r="S109"/>
      <c r="T109"/>
      <c r="Y109"/>
    </row>
    <row r="110" spans="5:25" x14ac:dyDescent="0.3">
      <c r="E110"/>
      <c r="F110"/>
      <c r="G110"/>
      <c r="M110"/>
      <c r="Q110"/>
      <c r="R110"/>
      <c r="S110"/>
      <c r="T110"/>
      <c r="Y110"/>
    </row>
    <row r="111" spans="5:25" x14ac:dyDescent="0.3">
      <c r="E111"/>
      <c r="F111"/>
      <c r="G111"/>
      <c r="M111"/>
      <c r="Q111"/>
      <c r="R111"/>
      <c r="S111"/>
      <c r="T111"/>
      <c r="Y111"/>
    </row>
    <row r="112" spans="5:25" x14ac:dyDescent="0.3">
      <c r="E112"/>
      <c r="F112"/>
      <c r="G112"/>
      <c r="M112"/>
      <c r="Q112"/>
      <c r="R112"/>
      <c r="S112"/>
      <c r="T112"/>
      <c r="Y112"/>
    </row>
    <row r="113" spans="5:25" x14ac:dyDescent="0.3">
      <c r="E113"/>
      <c r="F113"/>
      <c r="G113"/>
      <c r="M113"/>
      <c r="Q113"/>
      <c r="R113"/>
      <c r="S113"/>
      <c r="T113"/>
      <c r="Y113"/>
    </row>
    <row r="114" spans="5:25" x14ac:dyDescent="0.3">
      <c r="E114"/>
      <c r="F114"/>
      <c r="G114"/>
      <c r="M114"/>
      <c r="Q114"/>
      <c r="R114"/>
      <c r="S114"/>
      <c r="T114"/>
      <c r="Y114"/>
    </row>
    <row r="115" spans="5:25" x14ac:dyDescent="0.3">
      <c r="E115"/>
      <c r="F115"/>
      <c r="G115"/>
      <c r="M115"/>
      <c r="Q115"/>
      <c r="R115"/>
      <c r="S115"/>
      <c r="T115"/>
      <c r="Y115"/>
    </row>
    <row r="116" spans="5:25" x14ac:dyDescent="0.3">
      <c r="E116"/>
      <c r="F116"/>
      <c r="G116"/>
      <c r="M116"/>
      <c r="Q116"/>
      <c r="R116"/>
      <c r="S116"/>
      <c r="T116"/>
      <c r="Y116"/>
    </row>
    <row r="117" spans="5:25" x14ac:dyDescent="0.3">
      <c r="E117"/>
      <c r="F117"/>
      <c r="G117"/>
      <c r="M117"/>
      <c r="Q117"/>
      <c r="R117"/>
      <c r="S117"/>
      <c r="T117"/>
      <c r="Y117"/>
    </row>
    <row r="118" spans="5:25" x14ac:dyDescent="0.3">
      <c r="E118"/>
      <c r="F118"/>
      <c r="G118"/>
      <c r="M118"/>
      <c r="Q118"/>
      <c r="R118"/>
      <c r="S118"/>
      <c r="T118"/>
      <c r="Y118"/>
    </row>
    <row r="119" spans="5:25" x14ac:dyDescent="0.3">
      <c r="E119"/>
      <c r="F119"/>
      <c r="G119"/>
      <c r="M119"/>
      <c r="Q119"/>
      <c r="R119"/>
      <c r="S119"/>
      <c r="T119"/>
      <c r="Y119"/>
    </row>
    <row r="120" spans="5:25" x14ac:dyDescent="0.3">
      <c r="E120"/>
      <c r="F120"/>
      <c r="G120"/>
      <c r="M120"/>
      <c r="Q120"/>
      <c r="R120"/>
      <c r="S120"/>
      <c r="T120"/>
      <c r="Y120"/>
    </row>
    <row r="121" spans="5:25" x14ac:dyDescent="0.3">
      <c r="E121"/>
      <c r="F121"/>
      <c r="G121"/>
      <c r="M121"/>
      <c r="Q121"/>
      <c r="R121"/>
      <c r="S121"/>
      <c r="T121"/>
      <c r="Y121"/>
    </row>
    <row r="122" spans="5:25" x14ac:dyDescent="0.3">
      <c r="E122"/>
      <c r="F122"/>
      <c r="G122"/>
      <c r="M122"/>
      <c r="Q122"/>
      <c r="R122"/>
      <c r="S122"/>
      <c r="T122"/>
      <c r="Y122"/>
    </row>
    <row r="123" spans="5:25" x14ac:dyDescent="0.3">
      <c r="E123"/>
      <c r="F123"/>
      <c r="G123"/>
      <c r="M123"/>
      <c r="Q123"/>
      <c r="R123"/>
      <c r="S123"/>
      <c r="T123"/>
      <c r="Y123"/>
    </row>
    <row r="124" spans="5:25" x14ac:dyDescent="0.3">
      <c r="E124"/>
      <c r="F124"/>
      <c r="G124"/>
      <c r="M124"/>
      <c r="Q124"/>
      <c r="R124"/>
      <c r="S124"/>
      <c r="T124"/>
      <c r="Y124"/>
    </row>
    <row r="125" spans="5:25" x14ac:dyDescent="0.3">
      <c r="E125"/>
      <c r="F125"/>
      <c r="G125"/>
      <c r="M125"/>
      <c r="Q125"/>
      <c r="R125"/>
      <c r="S125"/>
      <c r="T125"/>
      <c r="Y125"/>
    </row>
    <row r="126" spans="5:25" x14ac:dyDescent="0.3">
      <c r="E126"/>
      <c r="F126"/>
      <c r="G126"/>
      <c r="M126"/>
      <c r="Q126"/>
      <c r="R126"/>
      <c r="S126"/>
      <c r="T126"/>
      <c r="Y126"/>
    </row>
    <row r="127" spans="5:25" x14ac:dyDescent="0.3">
      <c r="E127"/>
      <c r="F127"/>
      <c r="G127"/>
      <c r="M127"/>
      <c r="Q127"/>
      <c r="R127"/>
      <c r="S127"/>
      <c r="T127"/>
      <c r="Y127"/>
    </row>
    <row r="128" spans="5:25" x14ac:dyDescent="0.3">
      <c r="E128"/>
      <c r="F128"/>
      <c r="G128"/>
      <c r="M128"/>
      <c r="Q128"/>
      <c r="R128"/>
      <c r="S128"/>
      <c r="T128"/>
      <c r="Y128"/>
    </row>
    <row r="129" spans="5:25" x14ac:dyDescent="0.3">
      <c r="E129"/>
      <c r="F129"/>
      <c r="G129"/>
      <c r="M129"/>
      <c r="Q129"/>
      <c r="R129"/>
      <c r="S129"/>
      <c r="T129"/>
      <c r="Y129"/>
    </row>
    <row r="130" spans="5:25" x14ac:dyDescent="0.3">
      <c r="E130"/>
      <c r="F130"/>
      <c r="G130"/>
      <c r="M130"/>
      <c r="Q130"/>
      <c r="R130"/>
      <c r="S130"/>
      <c r="T130"/>
      <c r="Y130"/>
    </row>
    <row r="131" spans="5:25" x14ac:dyDescent="0.3">
      <c r="E131"/>
      <c r="F131"/>
      <c r="G131"/>
      <c r="M131"/>
      <c r="Q131"/>
      <c r="R131"/>
      <c r="S131"/>
      <c r="T131"/>
      <c r="Y131"/>
    </row>
    <row r="132" spans="5:25" x14ac:dyDescent="0.3">
      <c r="E132"/>
      <c r="F132"/>
      <c r="G132"/>
      <c r="M132"/>
      <c r="Q132"/>
      <c r="R132"/>
      <c r="S132"/>
      <c r="T132"/>
      <c r="Y132"/>
    </row>
    <row r="133" spans="5:25" x14ac:dyDescent="0.3">
      <c r="E133"/>
      <c r="F133"/>
      <c r="G133"/>
      <c r="M133"/>
      <c r="Q133"/>
      <c r="R133"/>
      <c r="S133"/>
      <c r="T133"/>
      <c r="Y133"/>
    </row>
    <row r="134" spans="5:25" x14ac:dyDescent="0.3">
      <c r="E134"/>
      <c r="F134"/>
      <c r="G134"/>
      <c r="M134"/>
      <c r="Q134"/>
      <c r="R134"/>
      <c r="S134"/>
      <c r="T134"/>
      <c r="Y134"/>
    </row>
    <row r="135" spans="5:25" x14ac:dyDescent="0.3">
      <c r="E135"/>
      <c r="F135"/>
      <c r="G135"/>
      <c r="M135"/>
      <c r="Q135"/>
      <c r="R135"/>
      <c r="S135"/>
      <c r="T135"/>
      <c r="Y135"/>
    </row>
    <row r="136" spans="5:25" x14ac:dyDescent="0.3">
      <c r="E136"/>
      <c r="F136"/>
      <c r="G136"/>
      <c r="M136"/>
      <c r="Q136"/>
      <c r="R136"/>
      <c r="S136"/>
      <c r="T136"/>
      <c r="Y136"/>
    </row>
    <row r="137" spans="5:25" x14ac:dyDescent="0.3">
      <c r="E137"/>
      <c r="F137"/>
      <c r="G137"/>
      <c r="M137"/>
      <c r="Q137"/>
      <c r="R137"/>
      <c r="S137"/>
      <c r="T137"/>
      <c r="Y137"/>
    </row>
    <row r="138" spans="5:25" x14ac:dyDescent="0.3">
      <c r="E138"/>
      <c r="F138"/>
      <c r="G138"/>
      <c r="M138"/>
      <c r="Q138"/>
      <c r="R138"/>
      <c r="S138"/>
      <c r="T138"/>
      <c r="Y138"/>
    </row>
    <row r="139" spans="5:25" x14ac:dyDescent="0.3">
      <c r="E139"/>
      <c r="F139"/>
      <c r="G139"/>
      <c r="M139"/>
      <c r="Q139"/>
      <c r="R139"/>
      <c r="S139"/>
      <c r="T139"/>
      <c r="Y139"/>
    </row>
    <row r="140" spans="5:25" x14ac:dyDescent="0.3">
      <c r="E140"/>
      <c r="F140"/>
      <c r="G140"/>
      <c r="M140"/>
      <c r="Q140"/>
      <c r="R140"/>
      <c r="S140"/>
      <c r="T140"/>
      <c r="Y140"/>
    </row>
    <row r="141" spans="5:25" x14ac:dyDescent="0.3">
      <c r="E141"/>
      <c r="F141"/>
      <c r="G141"/>
      <c r="M141"/>
      <c r="Q141"/>
      <c r="R141"/>
      <c r="S141"/>
      <c r="T141"/>
      <c r="Y141"/>
    </row>
    <row r="142" spans="5:25" x14ac:dyDescent="0.3">
      <c r="E142"/>
      <c r="F142"/>
      <c r="G142"/>
      <c r="M142"/>
      <c r="Q142"/>
      <c r="R142"/>
      <c r="S142"/>
      <c r="T142"/>
      <c r="Y142"/>
    </row>
    <row r="143" spans="5:25" x14ac:dyDescent="0.3">
      <c r="E143"/>
      <c r="F143"/>
      <c r="G143"/>
      <c r="M143"/>
      <c r="Q143"/>
      <c r="R143"/>
      <c r="S143"/>
      <c r="T143"/>
      <c r="Y143"/>
    </row>
    <row r="144" spans="5:25" x14ac:dyDescent="0.3">
      <c r="E144"/>
      <c r="F144"/>
      <c r="G144"/>
      <c r="M144"/>
      <c r="Q144"/>
      <c r="R144"/>
      <c r="S144"/>
      <c r="T144"/>
      <c r="Y144"/>
    </row>
    <row r="145" spans="5:25" x14ac:dyDescent="0.3">
      <c r="E145"/>
      <c r="F145"/>
      <c r="G145"/>
      <c r="M145"/>
      <c r="Q145"/>
      <c r="R145"/>
      <c r="S145"/>
      <c r="T145"/>
      <c r="Y145"/>
    </row>
    <row r="146" spans="5:25" x14ac:dyDescent="0.3">
      <c r="E146"/>
      <c r="F146"/>
      <c r="G146"/>
      <c r="M146"/>
      <c r="Q146"/>
      <c r="R146"/>
      <c r="S146"/>
      <c r="T146"/>
      <c r="Y146"/>
    </row>
    <row r="147" spans="5:25" x14ac:dyDescent="0.3">
      <c r="E147"/>
      <c r="F147"/>
      <c r="G147"/>
      <c r="M147"/>
      <c r="Q147"/>
      <c r="R147"/>
      <c r="S147"/>
      <c r="T147"/>
      <c r="Y147"/>
    </row>
    <row r="148" spans="5:25" x14ac:dyDescent="0.3">
      <c r="E148"/>
      <c r="F148"/>
      <c r="G148"/>
      <c r="M148"/>
      <c r="Q148"/>
      <c r="R148"/>
      <c r="S148"/>
      <c r="T148"/>
      <c r="Y148"/>
    </row>
    <row r="149" spans="5:25" x14ac:dyDescent="0.3">
      <c r="E149"/>
      <c r="F149"/>
      <c r="G149"/>
      <c r="M149"/>
      <c r="Q149"/>
      <c r="R149"/>
      <c r="S149"/>
      <c r="T149"/>
      <c r="Y149"/>
    </row>
    <row r="150" spans="5:25" x14ac:dyDescent="0.3">
      <c r="E150"/>
      <c r="F150"/>
      <c r="G150"/>
      <c r="M150"/>
      <c r="Q150"/>
      <c r="R150"/>
      <c r="S150"/>
      <c r="T150"/>
      <c r="Y150"/>
    </row>
    <row r="151" spans="5:25" x14ac:dyDescent="0.3">
      <c r="E151"/>
      <c r="F151"/>
      <c r="G151"/>
      <c r="M151"/>
      <c r="Q151"/>
      <c r="R151"/>
      <c r="S151"/>
      <c r="T151"/>
      <c r="Y151"/>
    </row>
    <row r="152" spans="5:25" x14ac:dyDescent="0.3">
      <c r="E152"/>
      <c r="F152"/>
      <c r="G152"/>
      <c r="M152"/>
      <c r="Q152"/>
      <c r="R152"/>
      <c r="S152"/>
      <c r="T152"/>
      <c r="Y152"/>
    </row>
    <row r="153" spans="5:25" x14ac:dyDescent="0.3">
      <c r="E153"/>
      <c r="F153"/>
      <c r="G153"/>
      <c r="M153"/>
      <c r="Q153"/>
      <c r="R153"/>
      <c r="S153"/>
      <c r="T153"/>
      <c r="Y153"/>
    </row>
    <row r="154" spans="5:25" x14ac:dyDescent="0.3">
      <c r="E154"/>
      <c r="F154"/>
      <c r="G154"/>
      <c r="M154"/>
      <c r="Q154"/>
      <c r="R154"/>
      <c r="S154"/>
      <c r="T154"/>
      <c r="Y154"/>
    </row>
    <row r="155" spans="5:25" x14ac:dyDescent="0.3">
      <c r="E155"/>
      <c r="F155"/>
      <c r="G155"/>
      <c r="M155"/>
      <c r="Q155"/>
      <c r="R155"/>
      <c r="S155"/>
      <c r="T155"/>
      <c r="Y155"/>
    </row>
    <row r="156" spans="5:25" x14ac:dyDescent="0.3">
      <c r="E156"/>
      <c r="F156"/>
      <c r="G156"/>
      <c r="M156"/>
      <c r="Q156"/>
      <c r="R156"/>
      <c r="S156"/>
      <c r="T156"/>
      <c r="Y156"/>
    </row>
    <row r="157" spans="5:25" x14ac:dyDescent="0.3">
      <c r="E157"/>
      <c r="F157"/>
      <c r="G157"/>
      <c r="M157"/>
      <c r="Q157"/>
      <c r="R157"/>
      <c r="S157"/>
      <c r="T157"/>
      <c r="Y157"/>
    </row>
    <row r="158" spans="5:25" x14ac:dyDescent="0.3">
      <c r="E158"/>
      <c r="F158"/>
      <c r="G158"/>
      <c r="M158"/>
      <c r="Q158"/>
      <c r="R158"/>
      <c r="S158"/>
      <c r="T158"/>
      <c r="Y158"/>
    </row>
    <row r="159" spans="5:25" x14ac:dyDescent="0.3">
      <c r="E159"/>
      <c r="F159"/>
      <c r="G159"/>
      <c r="M159"/>
      <c r="Q159"/>
      <c r="R159"/>
      <c r="S159"/>
      <c r="T159"/>
      <c r="Y159"/>
    </row>
    <row r="160" spans="5:25" x14ac:dyDescent="0.3">
      <c r="E160"/>
      <c r="F160"/>
      <c r="G160"/>
      <c r="M160"/>
      <c r="Q160"/>
      <c r="R160"/>
      <c r="S160"/>
      <c r="T160"/>
      <c r="Y160"/>
    </row>
    <row r="161" spans="5:25" x14ac:dyDescent="0.3">
      <c r="E161"/>
      <c r="F161"/>
      <c r="G161"/>
      <c r="M161"/>
      <c r="Q161"/>
      <c r="R161"/>
      <c r="S161"/>
      <c r="T161"/>
      <c r="Y161"/>
    </row>
    <row r="162" spans="5:25" x14ac:dyDescent="0.3">
      <c r="E162"/>
      <c r="F162"/>
      <c r="G162"/>
      <c r="M162"/>
      <c r="Q162"/>
      <c r="R162"/>
      <c r="S162"/>
      <c r="T162"/>
      <c r="Y162"/>
    </row>
    <row r="163" spans="5:25" x14ac:dyDescent="0.3">
      <c r="E163"/>
      <c r="F163"/>
      <c r="G163"/>
      <c r="M163"/>
      <c r="Q163"/>
      <c r="R163"/>
      <c r="S163"/>
      <c r="T163"/>
      <c r="Y163"/>
    </row>
    <row r="164" spans="5:25" x14ac:dyDescent="0.3">
      <c r="E164"/>
      <c r="F164"/>
      <c r="G164"/>
      <c r="M164"/>
      <c r="Q164"/>
      <c r="R164"/>
      <c r="S164"/>
      <c r="T164"/>
      <c r="Y164"/>
    </row>
    <row r="165" spans="5:25" x14ac:dyDescent="0.3">
      <c r="E165"/>
      <c r="F165"/>
      <c r="G165"/>
      <c r="M165"/>
      <c r="Q165"/>
      <c r="R165"/>
      <c r="S165"/>
      <c r="T165"/>
      <c r="Y165"/>
    </row>
    <row r="166" spans="5:25" x14ac:dyDescent="0.3">
      <c r="E166"/>
      <c r="F166"/>
      <c r="G166"/>
      <c r="M166"/>
      <c r="Q166"/>
      <c r="R166"/>
      <c r="S166"/>
      <c r="T166"/>
      <c r="Y166"/>
    </row>
    <row r="167" spans="5:25" x14ac:dyDescent="0.3">
      <c r="E167"/>
      <c r="F167"/>
      <c r="G167"/>
      <c r="M167"/>
      <c r="Q167"/>
      <c r="R167"/>
      <c r="S167"/>
      <c r="T167"/>
      <c r="Y167"/>
    </row>
    <row r="168" spans="5:25" x14ac:dyDescent="0.3">
      <c r="E168"/>
      <c r="F168"/>
      <c r="G168"/>
      <c r="M168"/>
      <c r="Q168"/>
      <c r="R168"/>
      <c r="S168"/>
      <c r="T168"/>
      <c r="Y168"/>
    </row>
    <row r="169" spans="5:25" x14ac:dyDescent="0.3">
      <c r="E169"/>
      <c r="F169"/>
      <c r="G169"/>
      <c r="M169"/>
      <c r="Q169"/>
      <c r="R169"/>
      <c r="S169"/>
      <c r="T169"/>
      <c r="Y169"/>
    </row>
    <row r="170" spans="5:25" x14ac:dyDescent="0.3">
      <c r="E170"/>
      <c r="F170"/>
      <c r="G170"/>
      <c r="M170"/>
      <c r="Q170"/>
      <c r="R170"/>
      <c r="S170"/>
      <c r="T170"/>
      <c r="Y170"/>
    </row>
    <row r="171" spans="5:25" x14ac:dyDescent="0.3">
      <c r="E171"/>
      <c r="F171"/>
      <c r="G171"/>
      <c r="M171"/>
      <c r="Q171"/>
      <c r="R171"/>
      <c r="S171"/>
      <c r="T171"/>
      <c r="Y171"/>
    </row>
    <row r="172" spans="5:25" x14ac:dyDescent="0.3">
      <c r="E172"/>
      <c r="F172"/>
      <c r="G172"/>
      <c r="M172"/>
      <c r="Q172"/>
      <c r="R172"/>
      <c r="S172"/>
      <c r="T172"/>
      <c r="Y172"/>
    </row>
    <row r="173" spans="5:25" x14ac:dyDescent="0.3">
      <c r="E173"/>
      <c r="F173"/>
      <c r="G173"/>
      <c r="M173"/>
      <c r="Q173"/>
      <c r="R173"/>
      <c r="S173"/>
      <c r="T173"/>
      <c r="Y173"/>
    </row>
    <row r="174" spans="5:25" x14ac:dyDescent="0.3">
      <c r="E174"/>
      <c r="F174"/>
      <c r="G174"/>
      <c r="M174"/>
      <c r="Q174"/>
      <c r="R174"/>
      <c r="S174"/>
      <c r="T174"/>
      <c r="Y174"/>
    </row>
    <row r="175" spans="5:25" x14ac:dyDescent="0.3">
      <c r="E175"/>
      <c r="F175"/>
      <c r="G175"/>
      <c r="M175"/>
      <c r="Q175"/>
      <c r="R175"/>
      <c r="S175"/>
      <c r="T175"/>
      <c r="Y175"/>
    </row>
    <row r="176" spans="5:25" x14ac:dyDescent="0.3">
      <c r="E176"/>
      <c r="F176"/>
      <c r="G176"/>
      <c r="M176"/>
      <c r="Q176"/>
      <c r="R176"/>
      <c r="S176"/>
      <c r="T176"/>
      <c r="Y176"/>
    </row>
    <row r="177" spans="5:25" x14ac:dyDescent="0.3">
      <c r="E177"/>
      <c r="F177"/>
      <c r="G177"/>
      <c r="M177"/>
      <c r="Q177"/>
      <c r="R177"/>
      <c r="S177"/>
      <c r="T177"/>
      <c r="Y177"/>
    </row>
    <row r="178" spans="5:25" x14ac:dyDescent="0.3">
      <c r="E178"/>
      <c r="F178"/>
      <c r="G178"/>
      <c r="M178"/>
      <c r="Q178"/>
      <c r="R178"/>
      <c r="S178"/>
      <c r="T178"/>
      <c r="Y178"/>
    </row>
    <row r="179" spans="5:25" x14ac:dyDescent="0.3">
      <c r="E179"/>
      <c r="F179"/>
      <c r="G179"/>
      <c r="M179"/>
      <c r="Q179"/>
      <c r="R179"/>
      <c r="S179"/>
      <c r="T179"/>
      <c r="Y179"/>
    </row>
    <row r="180" spans="5:25" x14ac:dyDescent="0.3">
      <c r="E180"/>
      <c r="F180"/>
      <c r="G180"/>
      <c r="M180"/>
      <c r="Q180"/>
      <c r="R180"/>
      <c r="S180"/>
      <c r="T180"/>
      <c r="Y180"/>
    </row>
    <row r="181" spans="5:25" x14ac:dyDescent="0.3">
      <c r="E181"/>
      <c r="F181"/>
      <c r="G181"/>
      <c r="M181"/>
      <c r="Q181"/>
      <c r="R181"/>
      <c r="S181"/>
      <c r="T181"/>
      <c r="Y181"/>
    </row>
    <row r="182" spans="5:25" x14ac:dyDescent="0.3">
      <c r="E182"/>
      <c r="F182"/>
      <c r="G182"/>
      <c r="M182"/>
      <c r="Q182"/>
      <c r="R182"/>
      <c r="S182"/>
      <c r="T182"/>
      <c r="Y182"/>
    </row>
    <row r="183" spans="5:25" x14ac:dyDescent="0.3">
      <c r="E183"/>
      <c r="F183"/>
      <c r="G183"/>
      <c r="M183"/>
      <c r="Q183"/>
      <c r="R183"/>
      <c r="S183"/>
      <c r="T183"/>
      <c r="Y183"/>
    </row>
    <row r="184" spans="5:25" x14ac:dyDescent="0.3">
      <c r="E184"/>
      <c r="F184"/>
      <c r="G184"/>
      <c r="M184"/>
      <c r="Q184"/>
      <c r="R184"/>
      <c r="S184"/>
      <c r="T184"/>
      <c r="Y184"/>
    </row>
    <row r="185" spans="5:25" x14ac:dyDescent="0.3">
      <c r="E185"/>
      <c r="F185"/>
      <c r="G185"/>
      <c r="M185"/>
      <c r="Q185"/>
      <c r="R185"/>
      <c r="S185"/>
      <c r="T185"/>
      <c r="Y185"/>
    </row>
    <row r="186" spans="5:25" x14ac:dyDescent="0.3">
      <c r="E186"/>
      <c r="F186"/>
      <c r="G186"/>
      <c r="M186"/>
      <c r="Q186"/>
      <c r="R186"/>
      <c r="S186"/>
      <c r="T186"/>
      <c r="Y186"/>
    </row>
    <row r="187" spans="5:25" x14ac:dyDescent="0.3">
      <c r="E187"/>
      <c r="F187"/>
      <c r="G187"/>
      <c r="M187"/>
      <c r="Q187"/>
      <c r="R187"/>
      <c r="S187"/>
      <c r="T187"/>
      <c r="Y187"/>
    </row>
    <row r="188" spans="5:25" x14ac:dyDescent="0.3">
      <c r="E188"/>
      <c r="F188"/>
      <c r="G188"/>
      <c r="M188"/>
      <c r="Q188"/>
      <c r="R188"/>
      <c r="S188"/>
      <c r="T188"/>
      <c r="Y188"/>
    </row>
    <row r="189" spans="5:25" x14ac:dyDescent="0.3">
      <c r="E189"/>
      <c r="F189"/>
      <c r="G189"/>
      <c r="M189"/>
      <c r="Q189"/>
      <c r="R189"/>
      <c r="S189"/>
      <c r="T189"/>
      <c r="Y189"/>
    </row>
    <row r="190" spans="5:25" x14ac:dyDescent="0.3">
      <c r="E190"/>
      <c r="F190"/>
      <c r="G190"/>
      <c r="M190"/>
      <c r="Q190"/>
      <c r="R190"/>
      <c r="S190"/>
      <c r="T190"/>
      <c r="Y190"/>
    </row>
    <row r="191" spans="5:25" x14ac:dyDescent="0.3">
      <c r="E191"/>
      <c r="F191"/>
      <c r="G191"/>
      <c r="M191"/>
      <c r="Q191"/>
      <c r="R191"/>
      <c r="S191"/>
      <c r="T191"/>
      <c r="Y191"/>
    </row>
    <row r="192" spans="5:25" x14ac:dyDescent="0.3">
      <c r="E192"/>
      <c r="F192"/>
      <c r="G192"/>
      <c r="M192"/>
      <c r="Q192"/>
      <c r="R192"/>
      <c r="S192"/>
      <c r="T192"/>
      <c r="Y192"/>
    </row>
    <row r="193" spans="5:25" x14ac:dyDescent="0.3">
      <c r="E193"/>
      <c r="F193"/>
      <c r="G193"/>
      <c r="M193"/>
      <c r="Q193"/>
      <c r="R193"/>
      <c r="S193"/>
      <c r="T193"/>
      <c r="Y193"/>
    </row>
    <row r="194" spans="5:25" x14ac:dyDescent="0.3">
      <c r="E194"/>
      <c r="F194"/>
      <c r="G194"/>
      <c r="M194"/>
      <c r="Q194"/>
      <c r="R194"/>
      <c r="S194"/>
      <c r="T194"/>
      <c r="Y194"/>
    </row>
    <row r="195" spans="5:25" x14ac:dyDescent="0.3">
      <c r="E195"/>
      <c r="F195"/>
      <c r="G195"/>
      <c r="M195"/>
      <c r="Q195"/>
      <c r="R195"/>
      <c r="S195"/>
      <c r="T195"/>
      <c r="Y195"/>
    </row>
    <row r="196" spans="5:25" x14ac:dyDescent="0.3">
      <c r="E196"/>
      <c r="F196"/>
      <c r="G196"/>
      <c r="M196"/>
      <c r="Q196"/>
      <c r="R196"/>
      <c r="S196"/>
      <c r="T196"/>
      <c r="Y196"/>
    </row>
    <row r="197" spans="5:25" x14ac:dyDescent="0.3">
      <c r="E197"/>
      <c r="F197"/>
      <c r="G197"/>
      <c r="M197"/>
      <c r="Q197"/>
      <c r="R197"/>
      <c r="S197"/>
      <c r="T197"/>
      <c r="Y197"/>
    </row>
    <row r="198" spans="5:25" x14ac:dyDescent="0.3">
      <c r="E198"/>
      <c r="F198"/>
      <c r="G198"/>
      <c r="M198"/>
      <c r="Q198"/>
      <c r="R198"/>
      <c r="S198"/>
      <c r="T198"/>
      <c r="Y198"/>
    </row>
    <row r="199" spans="5:25" x14ac:dyDescent="0.3">
      <c r="E199"/>
      <c r="F199"/>
      <c r="G199"/>
      <c r="M199"/>
      <c r="Q199"/>
      <c r="R199"/>
      <c r="S199"/>
      <c r="T199"/>
      <c r="Y199"/>
    </row>
    <row r="200" spans="5:25" x14ac:dyDescent="0.3">
      <c r="E200"/>
      <c r="F200"/>
      <c r="G200"/>
      <c r="M200"/>
      <c r="Q200"/>
      <c r="R200"/>
      <c r="S200"/>
      <c r="T200"/>
      <c r="Y200"/>
    </row>
    <row r="201" spans="5:25" x14ac:dyDescent="0.3">
      <c r="E201"/>
      <c r="F201"/>
      <c r="G201"/>
      <c r="M201"/>
      <c r="Q201"/>
      <c r="R201"/>
      <c r="S201"/>
      <c r="T201"/>
      <c r="Y201"/>
    </row>
    <row r="202" spans="5:25" x14ac:dyDescent="0.3">
      <c r="E202"/>
      <c r="F202"/>
      <c r="G202"/>
      <c r="M202"/>
      <c r="Q202"/>
      <c r="R202"/>
      <c r="S202"/>
      <c r="T202"/>
      <c r="Y202"/>
    </row>
    <row r="203" spans="5:25" x14ac:dyDescent="0.3">
      <c r="E203"/>
      <c r="F203"/>
      <c r="G203"/>
      <c r="M203"/>
      <c r="Q203"/>
      <c r="R203"/>
      <c r="S203"/>
      <c r="T203"/>
      <c r="Y203"/>
    </row>
    <row r="204" spans="5:25" x14ac:dyDescent="0.3">
      <c r="E204"/>
      <c r="F204"/>
      <c r="G204"/>
      <c r="M204"/>
      <c r="Q204"/>
      <c r="R204"/>
      <c r="S204"/>
      <c r="T204"/>
      <c r="Y204"/>
    </row>
    <row r="205" spans="5:25" x14ac:dyDescent="0.3">
      <c r="E205"/>
      <c r="F205"/>
      <c r="G205"/>
      <c r="M205"/>
      <c r="Q205"/>
      <c r="R205"/>
      <c r="S205"/>
      <c r="T205"/>
      <c r="Y205"/>
    </row>
    <row r="206" spans="5:25" x14ac:dyDescent="0.3">
      <c r="E206"/>
      <c r="F206"/>
      <c r="G206"/>
      <c r="M206"/>
      <c r="Q206"/>
      <c r="R206"/>
      <c r="S206"/>
      <c r="T206"/>
      <c r="Y206"/>
    </row>
    <row r="207" spans="5:25" x14ac:dyDescent="0.3">
      <c r="E207"/>
      <c r="F207"/>
      <c r="G207"/>
      <c r="M207"/>
      <c r="Q207"/>
      <c r="R207"/>
      <c r="S207"/>
      <c r="T207"/>
      <c r="Y207"/>
    </row>
    <row r="208" spans="5:25" x14ac:dyDescent="0.3">
      <c r="E208"/>
      <c r="F208"/>
      <c r="G208"/>
      <c r="M208"/>
      <c r="Q208"/>
      <c r="R208"/>
      <c r="S208"/>
      <c r="T208"/>
      <c r="Y208"/>
    </row>
    <row r="209" spans="5:25" x14ac:dyDescent="0.3">
      <c r="E209"/>
      <c r="F209"/>
      <c r="G209"/>
      <c r="M209"/>
      <c r="Q209"/>
      <c r="R209"/>
      <c r="S209"/>
      <c r="T209"/>
      <c r="Y209"/>
    </row>
    <row r="210" spans="5:25" x14ac:dyDescent="0.3">
      <c r="E210"/>
      <c r="F210"/>
      <c r="G210"/>
      <c r="M210"/>
      <c r="Q210"/>
      <c r="R210"/>
      <c r="S210"/>
      <c r="T210"/>
      <c r="Y210"/>
    </row>
    <row r="211" spans="5:25" x14ac:dyDescent="0.3">
      <c r="E211"/>
      <c r="F211"/>
      <c r="G211"/>
      <c r="M211"/>
      <c r="Q211"/>
      <c r="R211"/>
      <c r="S211"/>
      <c r="T211"/>
      <c r="Y211"/>
    </row>
    <row r="212" spans="5:25" x14ac:dyDescent="0.3">
      <c r="E212"/>
      <c r="F212"/>
      <c r="G212"/>
      <c r="M212"/>
      <c r="Q212"/>
      <c r="R212"/>
      <c r="S212"/>
      <c r="T212"/>
      <c r="Y212"/>
    </row>
    <row r="213" spans="5:25" x14ac:dyDescent="0.3">
      <c r="E213"/>
      <c r="F213"/>
      <c r="G213"/>
      <c r="M213"/>
      <c r="Q213"/>
      <c r="R213"/>
      <c r="S213"/>
      <c r="T213"/>
      <c r="Y213"/>
    </row>
    <row r="214" spans="5:25" x14ac:dyDescent="0.3">
      <c r="E214"/>
      <c r="F214"/>
      <c r="G214"/>
      <c r="M214"/>
      <c r="Q214"/>
      <c r="R214"/>
      <c r="S214"/>
      <c r="T214"/>
      <c r="Y214"/>
    </row>
    <row r="215" spans="5:25" x14ac:dyDescent="0.3">
      <c r="E215"/>
      <c r="F215"/>
      <c r="G215"/>
      <c r="M215"/>
      <c r="Q215"/>
      <c r="R215"/>
      <c r="S215"/>
      <c r="T215"/>
      <c r="Y215"/>
    </row>
    <row r="216" spans="5:25" x14ac:dyDescent="0.3">
      <c r="E216"/>
      <c r="F216"/>
      <c r="G216"/>
      <c r="M216"/>
      <c r="Q216"/>
      <c r="R216"/>
      <c r="S216"/>
      <c r="T216"/>
      <c r="Y216"/>
    </row>
    <row r="217" spans="5:25" x14ac:dyDescent="0.3">
      <c r="E217"/>
      <c r="F217"/>
      <c r="G217"/>
      <c r="M217"/>
      <c r="Q217"/>
      <c r="R217"/>
      <c r="S217"/>
      <c r="T217"/>
      <c r="Y217"/>
    </row>
    <row r="218" spans="5:25" x14ac:dyDescent="0.3">
      <c r="E218"/>
      <c r="F218"/>
      <c r="G218"/>
      <c r="M218"/>
      <c r="Q218"/>
      <c r="R218"/>
      <c r="S218"/>
      <c r="T218"/>
      <c r="Y218"/>
    </row>
    <row r="219" spans="5:25" x14ac:dyDescent="0.3">
      <c r="E219"/>
      <c r="F219"/>
      <c r="G219"/>
      <c r="M219"/>
      <c r="Q219"/>
      <c r="R219"/>
      <c r="S219"/>
      <c r="T219"/>
      <c r="Y219"/>
    </row>
    <row r="220" spans="5:25" x14ac:dyDescent="0.3">
      <c r="E220"/>
      <c r="F220"/>
      <c r="G220"/>
      <c r="M220"/>
      <c r="Q220"/>
      <c r="R220"/>
      <c r="S220"/>
      <c r="T220"/>
      <c r="Y220"/>
    </row>
    <row r="221" spans="5:25" x14ac:dyDescent="0.3">
      <c r="E221"/>
      <c r="F221"/>
      <c r="G221"/>
      <c r="M221"/>
      <c r="Q221"/>
      <c r="R221"/>
      <c r="S221"/>
      <c r="T221"/>
      <c r="Y221"/>
    </row>
    <row r="222" spans="5:25" x14ac:dyDescent="0.3">
      <c r="E222"/>
      <c r="F222"/>
      <c r="G222"/>
      <c r="M222"/>
      <c r="Q222"/>
      <c r="R222"/>
      <c r="S222"/>
      <c r="T222"/>
      <c r="Y222"/>
    </row>
    <row r="223" spans="5:25" x14ac:dyDescent="0.3">
      <c r="E223"/>
      <c r="F223"/>
      <c r="G223"/>
      <c r="M223"/>
      <c r="Q223"/>
      <c r="R223"/>
      <c r="S223"/>
      <c r="T223"/>
      <c r="Y223"/>
    </row>
    <row r="224" spans="5:25" x14ac:dyDescent="0.3">
      <c r="E224"/>
      <c r="F224"/>
      <c r="G224"/>
      <c r="M224"/>
      <c r="Q224"/>
      <c r="R224"/>
      <c r="S224"/>
      <c r="T224"/>
      <c r="Y224"/>
    </row>
    <row r="225" spans="5:25" x14ac:dyDescent="0.3">
      <c r="E225"/>
      <c r="F225"/>
      <c r="G225"/>
      <c r="M225"/>
      <c r="Q225"/>
      <c r="R225"/>
      <c r="S225"/>
      <c r="T225"/>
      <c r="Y225"/>
    </row>
    <row r="226" spans="5:25" x14ac:dyDescent="0.3">
      <c r="E226"/>
      <c r="F226"/>
      <c r="G226"/>
      <c r="M226"/>
      <c r="Q226"/>
      <c r="R226"/>
      <c r="S226"/>
      <c r="T226"/>
      <c r="Y226"/>
    </row>
    <row r="227" spans="5:25" x14ac:dyDescent="0.3">
      <c r="E227"/>
      <c r="F227"/>
      <c r="G227"/>
      <c r="M227"/>
      <c r="Q227"/>
      <c r="R227"/>
      <c r="S227"/>
      <c r="T227"/>
      <c r="Y227"/>
    </row>
    <row r="228" spans="5:25" x14ac:dyDescent="0.3">
      <c r="E228"/>
      <c r="F228"/>
      <c r="G228"/>
      <c r="M228"/>
      <c r="Q228"/>
      <c r="R228"/>
      <c r="S228"/>
      <c r="T228"/>
      <c r="Y228"/>
    </row>
    <row r="229" spans="5:25" x14ac:dyDescent="0.3">
      <c r="E229"/>
      <c r="F229"/>
      <c r="G229"/>
      <c r="M229"/>
      <c r="Q229"/>
      <c r="R229"/>
      <c r="S229"/>
      <c r="T229"/>
      <c r="Y229"/>
    </row>
    <row r="230" spans="5:25" x14ac:dyDescent="0.3">
      <c r="E230"/>
      <c r="F230"/>
      <c r="G230"/>
      <c r="M230"/>
      <c r="Q230"/>
      <c r="R230"/>
      <c r="S230"/>
      <c r="T230"/>
      <c r="Y230"/>
    </row>
    <row r="231" spans="5:25" x14ac:dyDescent="0.3">
      <c r="E231"/>
      <c r="F231"/>
      <c r="G231"/>
      <c r="M231"/>
      <c r="Q231"/>
      <c r="R231"/>
      <c r="S231"/>
      <c r="T231"/>
      <c r="Y231"/>
    </row>
    <row r="232" spans="5:25" x14ac:dyDescent="0.3">
      <c r="E232"/>
      <c r="F232"/>
      <c r="G232"/>
      <c r="M232"/>
      <c r="Q232"/>
      <c r="R232"/>
      <c r="S232"/>
      <c r="T232"/>
      <c r="Y232"/>
    </row>
    <row r="233" spans="5:25" x14ac:dyDescent="0.3">
      <c r="E233"/>
      <c r="F233"/>
      <c r="G233"/>
      <c r="M233"/>
      <c r="Q233"/>
      <c r="R233"/>
      <c r="S233"/>
      <c r="T233"/>
      <c r="Y233"/>
    </row>
    <row r="234" spans="5:25" x14ac:dyDescent="0.3">
      <c r="E234"/>
      <c r="F234"/>
      <c r="G234"/>
      <c r="M234"/>
      <c r="Q234"/>
      <c r="R234"/>
      <c r="S234"/>
      <c r="T234"/>
      <c r="Y234"/>
    </row>
    <row r="235" spans="5:25" x14ac:dyDescent="0.3">
      <c r="E235"/>
      <c r="F235"/>
      <c r="G235"/>
      <c r="M235"/>
      <c r="Q235"/>
      <c r="R235"/>
      <c r="S235"/>
      <c r="T235"/>
      <c r="Y235"/>
    </row>
    <row r="236" spans="5:25" x14ac:dyDescent="0.3">
      <c r="E236"/>
      <c r="F236"/>
      <c r="G236"/>
      <c r="M236"/>
      <c r="Q236"/>
      <c r="R236"/>
      <c r="S236"/>
      <c r="T236"/>
      <c r="Y236"/>
    </row>
    <row r="237" spans="5:25" x14ac:dyDescent="0.3">
      <c r="E237"/>
      <c r="F237"/>
      <c r="G237"/>
      <c r="M237"/>
      <c r="Q237"/>
      <c r="R237"/>
      <c r="S237"/>
      <c r="T237"/>
      <c r="Y237"/>
    </row>
    <row r="238" spans="5:25" x14ac:dyDescent="0.3">
      <c r="E238"/>
      <c r="F238"/>
      <c r="G238"/>
      <c r="M238"/>
      <c r="Q238"/>
      <c r="R238"/>
      <c r="S238"/>
      <c r="T238"/>
      <c r="Y238"/>
    </row>
    <row r="239" spans="5:25" x14ac:dyDescent="0.3">
      <c r="E239"/>
      <c r="F239"/>
      <c r="G239"/>
      <c r="M239"/>
      <c r="Q239"/>
      <c r="R239"/>
      <c r="S239"/>
      <c r="T239"/>
      <c r="Y239"/>
    </row>
    <row r="240" spans="5:25" x14ac:dyDescent="0.3">
      <c r="E240"/>
      <c r="F240"/>
      <c r="G240"/>
      <c r="M240"/>
      <c r="Q240"/>
      <c r="R240"/>
      <c r="S240"/>
      <c r="T240"/>
      <c r="Y240"/>
    </row>
    <row r="241" spans="5:25" x14ac:dyDescent="0.3">
      <c r="E241"/>
      <c r="F241"/>
      <c r="G241"/>
      <c r="M241"/>
      <c r="Q241"/>
      <c r="R241"/>
      <c r="S241"/>
      <c r="T241"/>
      <c r="Y241"/>
    </row>
    <row r="242" spans="5:25" x14ac:dyDescent="0.3">
      <c r="E242"/>
      <c r="F242"/>
      <c r="G242"/>
      <c r="M242"/>
      <c r="Q242"/>
      <c r="R242"/>
      <c r="S242"/>
      <c r="T242"/>
      <c r="Y242"/>
    </row>
    <row r="243" spans="5:25" x14ac:dyDescent="0.3">
      <c r="E243"/>
      <c r="F243"/>
      <c r="G243"/>
      <c r="M243"/>
      <c r="Q243"/>
      <c r="R243"/>
      <c r="S243"/>
      <c r="T243"/>
      <c r="Y243"/>
    </row>
    <row r="244" spans="5:25" x14ac:dyDescent="0.3">
      <c r="E244"/>
      <c r="F244"/>
      <c r="G244"/>
      <c r="M244"/>
      <c r="Q244"/>
      <c r="R244"/>
      <c r="S244"/>
      <c r="T244"/>
      <c r="Y244"/>
    </row>
    <row r="245" spans="5:25" x14ac:dyDescent="0.3">
      <c r="E245"/>
      <c r="F245"/>
      <c r="G245"/>
      <c r="M245"/>
      <c r="Q245"/>
      <c r="R245"/>
      <c r="S245"/>
      <c r="T245"/>
      <c r="Y245"/>
    </row>
    <row r="246" spans="5:25" x14ac:dyDescent="0.3">
      <c r="E246"/>
      <c r="F246"/>
      <c r="G246"/>
      <c r="M246"/>
      <c r="Q246"/>
      <c r="R246"/>
      <c r="S246"/>
      <c r="T246"/>
      <c r="Y246"/>
    </row>
    <row r="247" spans="5:25" x14ac:dyDescent="0.3">
      <c r="E247"/>
      <c r="F247"/>
      <c r="G247"/>
      <c r="M247"/>
      <c r="Q247"/>
      <c r="R247"/>
      <c r="S247"/>
      <c r="T247"/>
      <c r="Y247"/>
    </row>
    <row r="248" spans="5:25" x14ac:dyDescent="0.3">
      <c r="E248"/>
      <c r="F248"/>
      <c r="G248"/>
      <c r="M248"/>
      <c r="Q248"/>
      <c r="R248"/>
      <c r="S248"/>
      <c r="T248"/>
      <c r="Y248"/>
    </row>
    <row r="249" spans="5:25" x14ac:dyDescent="0.3">
      <c r="E249"/>
      <c r="F249"/>
      <c r="G249"/>
      <c r="M249"/>
      <c r="Q249"/>
      <c r="R249"/>
      <c r="S249"/>
      <c r="T249"/>
      <c r="Y249"/>
    </row>
    <row r="250" spans="5:25" x14ac:dyDescent="0.3">
      <c r="E250"/>
      <c r="F250"/>
      <c r="G250"/>
      <c r="M250"/>
      <c r="Q250"/>
      <c r="R250"/>
      <c r="S250"/>
      <c r="T250"/>
      <c r="Y250"/>
    </row>
    <row r="251" spans="5:25" x14ac:dyDescent="0.3">
      <c r="E251"/>
      <c r="F251"/>
      <c r="G251"/>
      <c r="M251"/>
      <c r="Q251"/>
      <c r="R251"/>
      <c r="S251"/>
      <c r="T251"/>
      <c r="Y251"/>
    </row>
    <row r="252" spans="5:25" x14ac:dyDescent="0.3">
      <c r="E252"/>
      <c r="F252"/>
      <c r="G252"/>
      <c r="M252"/>
      <c r="Q252"/>
      <c r="R252"/>
      <c r="S252"/>
      <c r="T252"/>
      <c r="Y252"/>
    </row>
    <row r="253" spans="5:25" x14ac:dyDescent="0.3">
      <c r="E253"/>
      <c r="F253"/>
      <c r="G253"/>
      <c r="M253"/>
      <c r="Q253"/>
      <c r="R253"/>
      <c r="S253"/>
      <c r="T253"/>
      <c r="Y253"/>
    </row>
    <row r="254" spans="5:25" x14ac:dyDescent="0.3">
      <c r="E254"/>
      <c r="F254"/>
      <c r="G254"/>
      <c r="M254"/>
      <c r="Q254"/>
      <c r="R254"/>
      <c r="S254"/>
      <c r="T254"/>
      <c r="Y254"/>
    </row>
    <row r="255" spans="5:25" x14ac:dyDescent="0.3">
      <c r="E255"/>
      <c r="F255"/>
      <c r="G255"/>
      <c r="M255"/>
      <c r="Q255"/>
      <c r="R255"/>
      <c r="S255"/>
      <c r="T255"/>
      <c r="Y255"/>
    </row>
    <row r="256" spans="5:25" x14ac:dyDescent="0.3">
      <c r="E256"/>
      <c r="F256"/>
      <c r="G256"/>
      <c r="M256"/>
      <c r="Q256"/>
      <c r="R256"/>
      <c r="S256"/>
      <c r="T256"/>
      <c r="Y256"/>
    </row>
    <row r="257" spans="5:25" x14ac:dyDescent="0.3">
      <c r="E257"/>
      <c r="F257"/>
      <c r="G257"/>
      <c r="M257"/>
      <c r="Q257"/>
      <c r="R257"/>
      <c r="S257"/>
      <c r="T257"/>
      <c r="Y257"/>
    </row>
    <row r="258" spans="5:25" x14ac:dyDescent="0.3">
      <c r="E258"/>
      <c r="F258"/>
      <c r="G258"/>
      <c r="M258"/>
      <c r="Q258"/>
      <c r="R258"/>
      <c r="S258"/>
      <c r="T258"/>
      <c r="Y258"/>
    </row>
    <row r="259" spans="5:25" x14ac:dyDescent="0.3">
      <c r="E259"/>
      <c r="F259"/>
      <c r="G259"/>
      <c r="M259"/>
      <c r="Q259"/>
      <c r="R259"/>
      <c r="S259"/>
      <c r="T259"/>
      <c r="Y259"/>
    </row>
    <row r="260" spans="5:25" x14ac:dyDescent="0.3">
      <c r="E260"/>
      <c r="F260"/>
      <c r="G260"/>
      <c r="M260"/>
      <c r="Q260"/>
      <c r="R260"/>
      <c r="S260"/>
      <c r="T260"/>
      <c r="Y260"/>
    </row>
    <row r="261" spans="5:25" x14ac:dyDescent="0.3">
      <c r="E261"/>
      <c r="F261"/>
      <c r="G261"/>
      <c r="M261"/>
      <c r="Q261"/>
      <c r="R261"/>
      <c r="S261"/>
      <c r="T261"/>
      <c r="Y261"/>
    </row>
    <row r="262" spans="5:25" x14ac:dyDescent="0.3">
      <c r="E262"/>
      <c r="F262"/>
      <c r="G262"/>
      <c r="M262"/>
      <c r="Q262"/>
      <c r="R262"/>
      <c r="S262"/>
      <c r="T262"/>
      <c r="Y262"/>
    </row>
    <row r="263" spans="5:25" x14ac:dyDescent="0.3">
      <c r="E263"/>
      <c r="F263"/>
      <c r="G263"/>
      <c r="M263"/>
      <c r="Q263"/>
      <c r="R263"/>
      <c r="S263"/>
      <c r="T263"/>
      <c r="Y263"/>
    </row>
    <row r="264" spans="5:25" x14ac:dyDescent="0.3">
      <c r="E264"/>
      <c r="F264"/>
      <c r="G264"/>
      <c r="M264"/>
      <c r="Q264"/>
      <c r="R264"/>
      <c r="S264"/>
      <c r="T264"/>
      <c r="Y264"/>
    </row>
    <row r="265" spans="5:25" x14ac:dyDescent="0.3">
      <c r="E265"/>
      <c r="F265"/>
      <c r="G265"/>
      <c r="M265"/>
      <c r="Q265"/>
      <c r="R265"/>
      <c r="S265"/>
      <c r="T265"/>
      <c r="Y265"/>
    </row>
    <row r="266" spans="5:25" x14ac:dyDescent="0.3">
      <c r="E266"/>
      <c r="F266"/>
      <c r="G266"/>
      <c r="M266"/>
      <c r="Q266"/>
      <c r="R266"/>
      <c r="S266"/>
      <c r="T266"/>
      <c r="Y266"/>
    </row>
    <row r="267" spans="5:25" x14ac:dyDescent="0.3">
      <c r="E267"/>
      <c r="F267"/>
      <c r="G267"/>
      <c r="M267"/>
      <c r="Q267"/>
      <c r="R267"/>
      <c r="S267"/>
      <c r="T267"/>
      <c r="Y267"/>
    </row>
    <row r="268" spans="5:25" x14ac:dyDescent="0.3">
      <c r="E268"/>
      <c r="F268"/>
      <c r="G268"/>
      <c r="M268"/>
      <c r="Q268"/>
      <c r="R268"/>
      <c r="S268"/>
      <c r="T268"/>
      <c r="Y268"/>
    </row>
    <row r="269" spans="5:25" x14ac:dyDescent="0.3">
      <c r="E269"/>
      <c r="F269"/>
      <c r="G269"/>
      <c r="M269"/>
      <c r="Q269"/>
      <c r="R269"/>
      <c r="S269"/>
      <c r="T269"/>
      <c r="Y269"/>
    </row>
    <row r="270" spans="5:25" x14ac:dyDescent="0.3">
      <c r="E270"/>
      <c r="F270"/>
      <c r="G270"/>
      <c r="M270"/>
      <c r="Q270"/>
      <c r="R270"/>
      <c r="S270"/>
      <c r="T270"/>
      <c r="Y270"/>
    </row>
    <row r="271" spans="5:25" x14ac:dyDescent="0.3">
      <c r="E271"/>
      <c r="F271"/>
      <c r="G271"/>
      <c r="M271"/>
      <c r="Q271"/>
      <c r="R271"/>
      <c r="S271"/>
      <c r="T271"/>
      <c r="Y271"/>
    </row>
    <row r="272" spans="5:25" x14ac:dyDescent="0.3">
      <c r="E272"/>
      <c r="F272"/>
      <c r="G272"/>
      <c r="M272"/>
      <c r="Q272"/>
      <c r="R272"/>
      <c r="S272"/>
      <c r="T272"/>
      <c r="Y272"/>
    </row>
    <row r="273" spans="5:25" x14ac:dyDescent="0.3">
      <c r="E273"/>
      <c r="F273"/>
      <c r="G273"/>
      <c r="M273"/>
      <c r="Q273"/>
      <c r="R273"/>
      <c r="S273"/>
      <c r="T273"/>
      <c r="Y273"/>
    </row>
    <row r="274" spans="5:25" x14ac:dyDescent="0.3">
      <c r="E274"/>
      <c r="F274"/>
      <c r="G274"/>
      <c r="M274"/>
      <c r="Q274"/>
      <c r="R274"/>
      <c r="S274"/>
      <c r="T274"/>
      <c r="Y274"/>
    </row>
    <row r="275" spans="5:25" x14ac:dyDescent="0.3">
      <c r="E275"/>
      <c r="F275"/>
      <c r="G275"/>
      <c r="M275"/>
      <c r="Q275"/>
      <c r="R275"/>
      <c r="S275"/>
      <c r="T275"/>
      <c r="Y275"/>
    </row>
    <row r="276" spans="5:25" x14ac:dyDescent="0.3">
      <c r="E276"/>
      <c r="F276"/>
      <c r="G276"/>
      <c r="M276"/>
      <c r="Q276"/>
      <c r="R276"/>
      <c r="S276"/>
      <c r="T276"/>
      <c r="Y276"/>
    </row>
    <row r="277" spans="5:25" x14ac:dyDescent="0.3">
      <c r="E277"/>
      <c r="F277"/>
      <c r="G277"/>
      <c r="M277"/>
      <c r="Q277"/>
      <c r="R277"/>
      <c r="S277"/>
      <c r="T277"/>
      <c r="Y277"/>
    </row>
    <row r="278" spans="5:25" x14ac:dyDescent="0.3">
      <c r="E278"/>
      <c r="F278"/>
      <c r="G278"/>
      <c r="M278"/>
      <c r="Q278"/>
      <c r="R278"/>
      <c r="S278"/>
      <c r="T278"/>
      <c r="Y278"/>
    </row>
    <row r="279" spans="5:25" x14ac:dyDescent="0.3">
      <c r="E279"/>
      <c r="F279"/>
      <c r="G279"/>
      <c r="M279"/>
      <c r="Q279"/>
      <c r="R279"/>
      <c r="S279"/>
      <c r="T279"/>
      <c r="Y279"/>
    </row>
    <row r="280" spans="5:25" x14ac:dyDescent="0.3">
      <c r="E280"/>
      <c r="F280"/>
      <c r="G280"/>
      <c r="M280"/>
      <c r="Q280"/>
      <c r="R280"/>
      <c r="S280"/>
      <c r="T280"/>
      <c r="Y280"/>
    </row>
    <row r="281" spans="5:25" x14ac:dyDescent="0.3">
      <c r="E281"/>
      <c r="F281"/>
      <c r="G281"/>
      <c r="M281"/>
      <c r="Q281"/>
      <c r="R281"/>
      <c r="S281"/>
      <c r="T281"/>
      <c r="Y281"/>
    </row>
    <row r="282" spans="5:25" x14ac:dyDescent="0.3">
      <c r="E282"/>
      <c r="F282"/>
      <c r="G282"/>
      <c r="M282"/>
      <c r="Q282"/>
      <c r="R282"/>
      <c r="S282"/>
      <c r="T282"/>
      <c r="Y282"/>
    </row>
    <row r="283" spans="5:25" x14ac:dyDescent="0.3">
      <c r="E283"/>
      <c r="F283"/>
      <c r="G283"/>
      <c r="M283"/>
      <c r="Q283"/>
      <c r="R283"/>
      <c r="S283"/>
      <c r="T283"/>
      <c r="Y283"/>
    </row>
    <row r="284" spans="5:25" x14ac:dyDescent="0.3">
      <c r="E284"/>
      <c r="F284"/>
      <c r="G284"/>
      <c r="M284"/>
      <c r="Q284"/>
      <c r="R284"/>
      <c r="S284"/>
      <c r="T284"/>
      <c r="Y284"/>
    </row>
    <row r="285" spans="5:25" x14ac:dyDescent="0.3">
      <c r="E285"/>
      <c r="F285"/>
      <c r="G285"/>
      <c r="M285"/>
      <c r="Q285"/>
      <c r="R285"/>
      <c r="S285"/>
      <c r="T285"/>
      <c r="Y285"/>
    </row>
    <row r="286" spans="5:25" x14ac:dyDescent="0.3">
      <c r="E286"/>
      <c r="F286"/>
      <c r="G286"/>
      <c r="M286"/>
      <c r="Q286"/>
      <c r="R286"/>
      <c r="S286"/>
      <c r="T286"/>
      <c r="Y286"/>
    </row>
    <row r="287" spans="5:25" x14ac:dyDescent="0.3">
      <c r="E287"/>
      <c r="F287"/>
      <c r="G287"/>
      <c r="M287"/>
      <c r="Q287"/>
      <c r="R287"/>
      <c r="S287"/>
      <c r="T287"/>
      <c r="Y287"/>
    </row>
    <row r="288" spans="5:25" x14ac:dyDescent="0.3">
      <c r="E288"/>
      <c r="F288"/>
      <c r="G288"/>
      <c r="M288"/>
      <c r="Q288"/>
      <c r="R288"/>
      <c r="S288"/>
      <c r="T288"/>
      <c r="Y288"/>
    </row>
    <row r="289" spans="5:25" x14ac:dyDescent="0.3">
      <c r="E289"/>
      <c r="F289"/>
      <c r="G289"/>
      <c r="M289"/>
      <c r="Q289"/>
      <c r="R289"/>
      <c r="S289"/>
      <c r="T289"/>
      <c r="Y289"/>
    </row>
    <row r="290" spans="5:25" x14ac:dyDescent="0.3">
      <c r="E290"/>
      <c r="F290"/>
      <c r="G290"/>
      <c r="M290"/>
      <c r="Q290"/>
      <c r="R290"/>
      <c r="S290"/>
      <c r="T290"/>
      <c r="Y290"/>
    </row>
    <row r="291" spans="5:25" x14ac:dyDescent="0.3">
      <c r="E291"/>
      <c r="F291"/>
      <c r="G291"/>
      <c r="M291"/>
      <c r="Q291"/>
      <c r="R291"/>
      <c r="S291"/>
      <c r="T291"/>
      <c r="Y291"/>
    </row>
    <row r="292" spans="5:25" x14ac:dyDescent="0.3">
      <c r="E292"/>
      <c r="F292"/>
      <c r="G292"/>
      <c r="M292"/>
      <c r="Q292"/>
      <c r="R292"/>
      <c r="S292"/>
      <c r="T292"/>
      <c r="Y292"/>
    </row>
    <row r="293" spans="5:25" x14ac:dyDescent="0.3">
      <c r="E293"/>
      <c r="F293"/>
      <c r="G293"/>
      <c r="M293"/>
      <c r="Q293"/>
      <c r="R293"/>
      <c r="S293"/>
      <c r="T293"/>
      <c r="Y293"/>
    </row>
    <row r="294" spans="5:25" x14ac:dyDescent="0.3">
      <c r="E294"/>
      <c r="F294"/>
      <c r="G294"/>
      <c r="M294"/>
      <c r="Q294"/>
      <c r="R294"/>
      <c r="S294"/>
      <c r="T294"/>
      <c r="Y294"/>
    </row>
    <row r="295" spans="5:25" x14ac:dyDescent="0.3">
      <c r="E295"/>
      <c r="F295"/>
      <c r="G295"/>
      <c r="M295"/>
      <c r="Q295"/>
      <c r="R295"/>
      <c r="S295"/>
      <c r="T295"/>
      <c r="Y295"/>
    </row>
    <row r="296" spans="5:25" x14ac:dyDescent="0.3">
      <c r="E296"/>
      <c r="F296"/>
      <c r="G296"/>
      <c r="M296"/>
      <c r="Q296"/>
      <c r="R296"/>
      <c r="S296"/>
      <c r="T296"/>
      <c r="Y296"/>
    </row>
    <row r="297" spans="5:25" x14ac:dyDescent="0.3">
      <c r="E297"/>
      <c r="F297"/>
      <c r="G297"/>
      <c r="M297"/>
      <c r="Q297"/>
      <c r="R297"/>
      <c r="S297"/>
      <c r="T297"/>
      <c r="Y297"/>
    </row>
    <row r="298" spans="5:25" x14ac:dyDescent="0.3">
      <c r="E298"/>
      <c r="F298"/>
      <c r="G298"/>
      <c r="M298"/>
      <c r="Q298"/>
      <c r="R298"/>
      <c r="S298"/>
      <c r="T298"/>
      <c r="Y298"/>
    </row>
    <row r="299" spans="5:25" x14ac:dyDescent="0.3">
      <c r="E299"/>
      <c r="F299"/>
      <c r="G299"/>
      <c r="M299"/>
      <c r="Q299"/>
      <c r="R299"/>
      <c r="S299"/>
      <c r="T299"/>
      <c r="Y299"/>
    </row>
    <row r="300" spans="5:25" x14ac:dyDescent="0.3">
      <c r="E300"/>
      <c r="F300"/>
      <c r="G300"/>
      <c r="M300"/>
      <c r="Q300"/>
      <c r="R300"/>
      <c r="S300"/>
      <c r="T300"/>
      <c r="Y300"/>
    </row>
    <row r="301" spans="5:25" x14ac:dyDescent="0.3">
      <c r="E301"/>
      <c r="F301"/>
      <c r="G301"/>
      <c r="M301"/>
      <c r="Q301"/>
      <c r="R301"/>
      <c r="S301"/>
      <c r="T301"/>
      <c r="Y301"/>
    </row>
    <row r="302" spans="5:25" x14ac:dyDescent="0.3">
      <c r="E302"/>
      <c r="F302"/>
      <c r="G302"/>
      <c r="M302"/>
      <c r="Q302"/>
      <c r="R302"/>
      <c r="S302"/>
      <c r="T302"/>
      <c r="Y302"/>
    </row>
    <row r="303" spans="5:25" x14ac:dyDescent="0.3">
      <c r="E303"/>
      <c r="F303"/>
      <c r="G303"/>
      <c r="M303"/>
      <c r="Q303"/>
      <c r="R303"/>
      <c r="S303"/>
      <c r="T303"/>
      <c r="Y303"/>
    </row>
    <row r="304" spans="5:25" x14ac:dyDescent="0.3">
      <c r="E304"/>
      <c r="F304"/>
      <c r="G304"/>
      <c r="M304"/>
      <c r="Q304"/>
      <c r="R304"/>
      <c r="S304"/>
      <c r="T304"/>
      <c r="Y304"/>
    </row>
    <row r="305" spans="5:25" x14ac:dyDescent="0.3">
      <c r="E305"/>
      <c r="F305"/>
      <c r="G305"/>
      <c r="M305"/>
      <c r="Q305"/>
      <c r="R305"/>
      <c r="S305"/>
      <c r="T305"/>
      <c r="Y305"/>
    </row>
    <row r="306" spans="5:25" x14ac:dyDescent="0.3">
      <c r="E306"/>
      <c r="F306"/>
      <c r="G306"/>
      <c r="M306"/>
      <c r="Q306"/>
      <c r="R306"/>
      <c r="S306"/>
      <c r="T306"/>
      <c r="Y306"/>
    </row>
    <row r="307" spans="5:25" x14ac:dyDescent="0.3">
      <c r="E307"/>
      <c r="F307"/>
      <c r="G307"/>
      <c r="M307"/>
      <c r="Q307"/>
      <c r="R307"/>
      <c r="S307"/>
      <c r="T307"/>
      <c r="Y307"/>
    </row>
    <row r="308" spans="5:25" x14ac:dyDescent="0.3">
      <c r="E308"/>
      <c r="F308"/>
      <c r="G308"/>
      <c r="M308"/>
      <c r="Q308"/>
      <c r="R308"/>
      <c r="S308"/>
      <c r="T308"/>
      <c r="Y308"/>
    </row>
    <row r="309" spans="5:25" x14ac:dyDescent="0.3">
      <c r="E309"/>
      <c r="F309"/>
      <c r="G309"/>
      <c r="M309"/>
      <c r="Q309"/>
      <c r="R309"/>
      <c r="S309"/>
      <c r="T309"/>
      <c r="Y309"/>
    </row>
    <row r="310" spans="5:25" x14ac:dyDescent="0.3">
      <c r="E310"/>
      <c r="F310"/>
      <c r="G310"/>
      <c r="M310"/>
      <c r="Q310"/>
      <c r="R310"/>
      <c r="S310"/>
      <c r="T310"/>
      <c r="Y310"/>
    </row>
    <row r="311" spans="5:25" x14ac:dyDescent="0.3">
      <c r="E311"/>
      <c r="F311"/>
      <c r="G311"/>
      <c r="M311"/>
      <c r="Q311"/>
      <c r="R311"/>
      <c r="S311"/>
      <c r="T311"/>
      <c r="Y311"/>
    </row>
    <row r="312" spans="5:25" x14ac:dyDescent="0.3">
      <c r="E312"/>
      <c r="F312"/>
      <c r="G312"/>
      <c r="M312"/>
      <c r="Q312"/>
      <c r="R312"/>
      <c r="S312"/>
      <c r="T312"/>
      <c r="Y312"/>
    </row>
    <row r="313" spans="5:25" x14ac:dyDescent="0.3">
      <c r="E313"/>
      <c r="F313"/>
      <c r="G313"/>
      <c r="M313"/>
      <c r="Q313"/>
      <c r="R313"/>
      <c r="S313"/>
      <c r="T313"/>
      <c r="Y313"/>
    </row>
    <row r="314" spans="5:25" x14ac:dyDescent="0.3">
      <c r="E314"/>
      <c r="F314"/>
      <c r="G314"/>
      <c r="M314"/>
      <c r="Q314"/>
      <c r="R314"/>
      <c r="S314"/>
      <c r="T314"/>
      <c r="Y314"/>
    </row>
    <row r="315" spans="5:25" x14ac:dyDescent="0.3">
      <c r="E315"/>
      <c r="F315"/>
      <c r="G315"/>
      <c r="M315"/>
      <c r="Q315"/>
      <c r="R315"/>
      <c r="S315"/>
      <c r="T315"/>
      <c r="Y315"/>
    </row>
    <row r="316" spans="5:25" x14ac:dyDescent="0.3">
      <c r="E316"/>
      <c r="F316"/>
      <c r="G316"/>
      <c r="M316"/>
      <c r="Q316"/>
      <c r="R316"/>
      <c r="S316"/>
      <c r="T316"/>
      <c r="Y316"/>
    </row>
    <row r="317" spans="5:25" x14ac:dyDescent="0.3">
      <c r="E317"/>
      <c r="F317"/>
      <c r="G317"/>
      <c r="M317"/>
      <c r="Q317"/>
      <c r="R317"/>
      <c r="S317"/>
      <c r="T317"/>
      <c r="Y317"/>
    </row>
    <row r="318" spans="5:25" x14ac:dyDescent="0.3">
      <c r="E318"/>
      <c r="F318"/>
      <c r="G318"/>
      <c r="M318"/>
      <c r="Q318"/>
      <c r="R318"/>
      <c r="S318"/>
      <c r="T318"/>
      <c r="Y318"/>
    </row>
    <row r="319" spans="5:25" x14ac:dyDescent="0.3">
      <c r="E319"/>
      <c r="F319"/>
      <c r="G319"/>
      <c r="M319"/>
      <c r="Q319"/>
      <c r="R319"/>
      <c r="S319"/>
      <c r="T319"/>
      <c r="Y319"/>
    </row>
    <row r="320" spans="5:25" x14ac:dyDescent="0.3">
      <c r="E320"/>
      <c r="F320"/>
      <c r="G320"/>
      <c r="M320"/>
      <c r="Q320"/>
      <c r="R320"/>
      <c r="S320"/>
      <c r="T320"/>
      <c r="Y320"/>
    </row>
    <row r="321" spans="5:25" x14ac:dyDescent="0.3">
      <c r="E321"/>
      <c r="F321"/>
      <c r="G321"/>
      <c r="M321"/>
      <c r="Q321"/>
      <c r="R321"/>
      <c r="S321"/>
      <c r="T321"/>
      <c r="Y321"/>
    </row>
    <row r="322" spans="5:25" x14ac:dyDescent="0.3">
      <c r="E322"/>
      <c r="F322"/>
      <c r="G322"/>
      <c r="M322"/>
      <c r="Q322"/>
      <c r="R322"/>
      <c r="S322"/>
      <c r="T322"/>
      <c r="Y322"/>
    </row>
    <row r="323" spans="5:25" x14ac:dyDescent="0.3">
      <c r="E323"/>
      <c r="F323"/>
      <c r="G323"/>
      <c r="M323"/>
      <c r="Q323"/>
      <c r="R323"/>
      <c r="S323"/>
      <c r="T323"/>
      <c r="Y3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1FBB-17B3-4A59-87F0-2F120B0158DD}">
  <dimension ref="A1:U21"/>
  <sheetViews>
    <sheetView workbookViewId="0">
      <selection activeCell="N12" sqref="N12"/>
    </sheetView>
  </sheetViews>
  <sheetFormatPr defaultRowHeight="14.4" x14ac:dyDescent="0.3"/>
  <cols>
    <col min="2" max="2" width="13.88671875" bestFit="1" customWidth="1"/>
    <col min="9" max="9" width="30.88671875" bestFit="1" customWidth="1"/>
    <col min="14" max="14" width="14.77734375" bestFit="1" customWidth="1"/>
    <col min="15" max="15" width="17.21875" bestFit="1" customWidth="1"/>
    <col min="16" max="16" width="14.77734375" bestFit="1" customWidth="1"/>
    <col min="17" max="17" width="18.21875" customWidth="1"/>
    <col min="18" max="18" width="14.77734375" bestFit="1" customWidth="1"/>
    <col min="19" max="19" width="17.21875" bestFit="1" customWidth="1"/>
    <col min="20" max="20" width="14.77734375" bestFit="1" customWidth="1"/>
    <col min="21" max="21" width="17.21875" bestFit="1" customWidth="1"/>
  </cols>
  <sheetData>
    <row r="1" spans="1:21" x14ac:dyDescent="0.3">
      <c r="E1" t="s">
        <v>0</v>
      </c>
      <c r="F1" t="s">
        <v>1</v>
      </c>
      <c r="G1" t="s">
        <v>2</v>
      </c>
      <c r="H1" t="s">
        <v>3</v>
      </c>
      <c r="I1" t="s">
        <v>4</v>
      </c>
      <c r="N1" s="6" t="s">
        <v>12</v>
      </c>
      <c r="O1" s="6"/>
      <c r="P1" s="6" t="s">
        <v>13</v>
      </c>
      <c r="Q1" s="6"/>
      <c r="R1" s="6" t="s">
        <v>14</v>
      </c>
      <c r="S1" s="6"/>
      <c r="T1" s="6" t="s">
        <v>15</v>
      </c>
      <c r="U1" s="6"/>
    </row>
    <row r="2" spans="1:21" x14ac:dyDescent="0.3">
      <c r="E2" t="s">
        <v>11</v>
      </c>
      <c r="F2" t="s">
        <v>12</v>
      </c>
      <c r="G2" t="s">
        <v>13</v>
      </c>
      <c r="H2" t="s">
        <v>14</v>
      </c>
      <c r="I2" t="s">
        <v>15</v>
      </c>
      <c r="N2" t="s">
        <v>204</v>
      </c>
      <c r="O2" t="s">
        <v>205</v>
      </c>
      <c r="P2" t="s">
        <v>204</v>
      </c>
      <c r="Q2" t="s">
        <v>205</v>
      </c>
      <c r="R2" t="s">
        <v>204</v>
      </c>
      <c r="S2" t="s">
        <v>205</v>
      </c>
      <c r="T2" t="s">
        <v>204</v>
      </c>
      <c r="U2" t="s">
        <v>205</v>
      </c>
    </row>
    <row r="3" spans="1:21" x14ac:dyDescent="0.3">
      <c r="E3" t="s">
        <v>16</v>
      </c>
      <c r="F3" t="s">
        <v>17</v>
      </c>
      <c r="G3" t="s">
        <v>18</v>
      </c>
      <c r="H3" t="s">
        <v>19</v>
      </c>
      <c r="I3" t="s">
        <v>20</v>
      </c>
      <c r="L3" t="s">
        <v>185</v>
      </c>
      <c r="M3" t="s">
        <v>122</v>
      </c>
    </row>
    <row r="4" spans="1:21" x14ac:dyDescent="0.3">
      <c r="E4" t="s">
        <v>21</v>
      </c>
      <c r="F4" t="s">
        <v>22</v>
      </c>
      <c r="G4" t="s">
        <v>23</v>
      </c>
      <c r="H4" t="s">
        <v>24</v>
      </c>
      <c r="I4" t="s">
        <v>25</v>
      </c>
      <c r="L4" t="s">
        <v>187</v>
      </c>
      <c r="M4" t="s">
        <v>103</v>
      </c>
      <c r="N4">
        <f>F20/F16</f>
        <v>1.0218955512572534</v>
      </c>
      <c r="O4">
        <f>F9/F16</f>
        <v>0.95280464216634431</v>
      </c>
      <c r="P4">
        <f>G20/G16</f>
        <v>1.0001903674090995</v>
      </c>
      <c r="Q4">
        <f>G9/G16</f>
        <v>0.98610317913573209</v>
      </c>
      <c r="R4">
        <f>H20/H16</f>
        <v>0.91525917297612125</v>
      </c>
      <c r="S4">
        <f>H9/H16</f>
        <v>1.0221316249271988</v>
      </c>
      <c r="T4">
        <f>I20/I16</f>
        <v>0.99964809384164233</v>
      </c>
      <c r="U4">
        <f>I9/I16</f>
        <v>1.0758944281524927</v>
      </c>
    </row>
    <row r="5" spans="1:21" x14ac:dyDescent="0.3">
      <c r="E5" t="s">
        <v>27</v>
      </c>
      <c r="F5" t="s">
        <v>28</v>
      </c>
      <c r="G5" t="s">
        <v>29</v>
      </c>
      <c r="H5" t="s">
        <v>19</v>
      </c>
      <c r="I5" t="s">
        <v>20</v>
      </c>
      <c r="L5" t="s">
        <v>185</v>
      </c>
      <c r="M5" t="s">
        <v>87</v>
      </c>
      <c r="N5">
        <f>F7/F10</f>
        <v>0.98962130104404777</v>
      </c>
      <c r="O5">
        <f>F11/F10</f>
        <v>0.94489405078149125</v>
      </c>
      <c r="P5">
        <f>G7/G10</f>
        <v>1.0867600542250337</v>
      </c>
      <c r="Q5">
        <f>G11/G10</f>
        <v>1.1821057388160867</v>
      </c>
      <c r="R5">
        <f>H7/H10</f>
        <v>1.0927188437414781</v>
      </c>
      <c r="S5">
        <f>H11/H10</f>
        <v>1.1889828197436596</v>
      </c>
      <c r="T5">
        <f>I7/I10</f>
        <v>0.9768718607639294</v>
      </c>
      <c r="U5">
        <f>I11/I10</f>
        <v>1.0672818595958415</v>
      </c>
    </row>
    <row r="6" spans="1:21" x14ac:dyDescent="0.3">
      <c r="A6" t="s">
        <v>51</v>
      </c>
      <c r="B6" t="s">
        <v>52</v>
      </c>
      <c r="C6" t="s">
        <v>53</v>
      </c>
      <c r="D6" t="s">
        <v>55</v>
      </c>
      <c r="L6" t="s">
        <v>185</v>
      </c>
      <c r="M6" t="s">
        <v>96</v>
      </c>
      <c r="N6">
        <f>F18/F8</f>
        <v>1.0816080704660092</v>
      </c>
      <c r="P6">
        <f>G18/G8</f>
        <v>1.0499776885319054</v>
      </c>
      <c r="R6">
        <f>H18/H8</f>
        <v>1.0123981579879562</v>
      </c>
      <c r="T6">
        <f>I18/I8</f>
        <v>1.0200418456117166</v>
      </c>
    </row>
    <row r="7" spans="1:21" x14ac:dyDescent="0.3">
      <c r="A7" t="s">
        <v>181</v>
      </c>
      <c r="B7" t="s">
        <v>82</v>
      </c>
      <c r="C7" t="s">
        <v>184</v>
      </c>
      <c r="D7" t="s">
        <v>185</v>
      </c>
      <c r="F7">
        <v>1601.9</v>
      </c>
      <c r="G7">
        <v>481</v>
      </c>
      <c r="H7">
        <v>400.7</v>
      </c>
      <c r="I7">
        <v>836.3</v>
      </c>
      <c r="L7" t="s">
        <v>185</v>
      </c>
      <c r="M7" t="s">
        <v>138</v>
      </c>
      <c r="N7">
        <f>F17/F14</f>
        <v>0.94597014925373124</v>
      </c>
      <c r="P7">
        <f>G17/G14</f>
        <v>1.0660102931304543</v>
      </c>
      <c r="R7">
        <f>H17/H14</f>
        <v>1.0767929634641407</v>
      </c>
      <c r="T7">
        <f>I17/I14</f>
        <v>0.97200708121265766</v>
      </c>
    </row>
    <row r="8" spans="1:21" x14ac:dyDescent="0.3">
      <c r="A8" t="s">
        <v>182</v>
      </c>
      <c r="B8" t="s">
        <v>91</v>
      </c>
      <c r="C8" t="s">
        <v>184</v>
      </c>
      <c r="D8" t="s">
        <v>185</v>
      </c>
      <c r="F8">
        <v>1328.3</v>
      </c>
      <c r="G8">
        <v>448.2</v>
      </c>
      <c r="H8">
        <v>282.3</v>
      </c>
      <c r="I8">
        <v>908.1</v>
      </c>
      <c r="L8" t="s">
        <v>187</v>
      </c>
      <c r="M8" t="s">
        <v>129</v>
      </c>
      <c r="N8">
        <f>F15/F13</f>
        <v>0.97615035644847703</v>
      </c>
      <c r="O8">
        <f>F21/F13</f>
        <v>1.0699287103046016</v>
      </c>
      <c r="P8">
        <f>G15/G13</f>
        <v>0.99435626102292762</v>
      </c>
      <c r="Q8">
        <f>G21/G13</f>
        <v>0.97971781305114636</v>
      </c>
      <c r="R8">
        <f>H15/H13</f>
        <v>0.99503649635036495</v>
      </c>
      <c r="S8">
        <f>H21/H13</f>
        <v>0.96671532846715336</v>
      </c>
      <c r="T8">
        <f>I15/I13</f>
        <v>0.97581035316884368</v>
      </c>
      <c r="U8">
        <f>I21/I13</f>
        <v>1.0165457184325108</v>
      </c>
    </row>
    <row r="9" spans="1:21" x14ac:dyDescent="0.3">
      <c r="A9" t="s">
        <v>183</v>
      </c>
      <c r="B9" t="s">
        <v>98</v>
      </c>
      <c r="C9" t="s">
        <v>186</v>
      </c>
      <c r="D9" t="s">
        <v>187</v>
      </c>
      <c r="F9">
        <v>1231.5</v>
      </c>
      <c r="G9">
        <v>518</v>
      </c>
      <c r="H9">
        <v>351</v>
      </c>
      <c r="I9">
        <v>917.2</v>
      </c>
    </row>
    <row r="10" spans="1:21" x14ac:dyDescent="0.3">
      <c r="A10" t="s">
        <v>182</v>
      </c>
      <c r="B10" t="s">
        <v>105</v>
      </c>
      <c r="C10" t="s">
        <v>184</v>
      </c>
      <c r="D10" t="s">
        <v>185</v>
      </c>
      <c r="F10">
        <v>1618.7</v>
      </c>
      <c r="G10">
        <v>442.6</v>
      </c>
      <c r="H10">
        <v>366.7</v>
      </c>
      <c r="I10">
        <v>856.1</v>
      </c>
      <c r="L10" t="s">
        <v>187</v>
      </c>
      <c r="M10" t="s">
        <v>206</v>
      </c>
      <c r="N10">
        <f>AVERAGE(N4,N8)</f>
        <v>0.99902295385286521</v>
      </c>
      <c r="O10">
        <f t="shared" ref="O10:U10" si="0">AVERAGE(O4,O8)</f>
        <v>1.0113666762354729</v>
      </c>
      <c r="P10">
        <f t="shared" si="0"/>
        <v>0.99727331421601351</v>
      </c>
      <c r="Q10">
        <f t="shared" si="0"/>
        <v>0.98291049609343917</v>
      </c>
      <c r="R10">
        <f t="shared" si="0"/>
        <v>0.95514783466324316</v>
      </c>
      <c r="S10">
        <f t="shared" si="0"/>
        <v>0.99442347669717601</v>
      </c>
      <c r="T10">
        <f t="shared" si="0"/>
        <v>0.98772922350524306</v>
      </c>
      <c r="U10">
        <f t="shared" si="0"/>
        <v>1.0462200732925018</v>
      </c>
    </row>
    <row r="11" spans="1:21" x14ac:dyDescent="0.3">
      <c r="A11" t="s">
        <v>183</v>
      </c>
      <c r="B11" t="s">
        <v>111</v>
      </c>
      <c r="C11" t="s">
        <v>184</v>
      </c>
      <c r="D11" t="s">
        <v>185</v>
      </c>
      <c r="F11">
        <v>1529.5</v>
      </c>
      <c r="G11">
        <v>523.20000000000005</v>
      </c>
      <c r="H11">
        <v>436</v>
      </c>
      <c r="I11">
        <v>913.7</v>
      </c>
      <c r="L11" t="s">
        <v>185</v>
      </c>
      <c r="M11" t="s">
        <v>206</v>
      </c>
      <c r="N11">
        <f>AVERAGE(N5:N7)</f>
        <v>1.0057331735879294</v>
      </c>
      <c r="O11">
        <f>O5</f>
        <v>0.94489405078149125</v>
      </c>
      <c r="P11">
        <f>AVERAGE(P5:P7)</f>
        <v>1.0675826786291311</v>
      </c>
      <c r="Q11">
        <f>Q5</f>
        <v>1.1821057388160867</v>
      </c>
      <c r="R11">
        <f>AVERAGE(R5:R7)</f>
        <v>1.060636655064525</v>
      </c>
      <c r="S11">
        <f>S5</f>
        <v>1.1889828197436596</v>
      </c>
      <c r="T11">
        <f>AVERAGE(T5:T7)</f>
        <v>0.9896402625294346</v>
      </c>
      <c r="U11">
        <f>U5</f>
        <v>1.0672818595958415</v>
      </c>
    </row>
    <row r="12" spans="1:21" x14ac:dyDescent="0.3">
      <c r="A12" t="s">
        <v>182</v>
      </c>
      <c r="B12" t="s">
        <v>117</v>
      </c>
      <c r="C12" t="s">
        <v>186</v>
      </c>
      <c r="D12" t="s">
        <v>185</v>
      </c>
      <c r="F12">
        <v>1360.2</v>
      </c>
      <c r="G12">
        <v>552.20000000000005</v>
      </c>
      <c r="H12">
        <v>310.60000000000002</v>
      </c>
      <c r="I12">
        <v>966.9</v>
      </c>
    </row>
    <row r="13" spans="1:21" x14ac:dyDescent="0.3">
      <c r="A13" t="s">
        <v>182</v>
      </c>
      <c r="B13" t="s">
        <v>124</v>
      </c>
      <c r="C13" t="s">
        <v>186</v>
      </c>
      <c r="D13" t="s">
        <v>187</v>
      </c>
      <c r="F13">
        <v>1543</v>
      </c>
      <c r="G13">
        <v>567</v>
      </c>
      <c r="H13">
        <v>342.5</v>
      </c>
      <c r="I13">
        <v>1033.5</v>
      </c>
    </row>
    <row r="14" spans="1:21" x14ac:dyDescent="0.3">
      <c r="A14" t="s">
        <v>182</v>
      </c>
      <c r="B14" t="s">
        <v>133</v>
      </c>
      <c r="C14" t="s">
        <v>184</v>
      </c>
      <c r="D14" t="s">
        <v>185</v>
      </c>
      <c r="F14">
        <v>1340</v>
      </c>
      <c r="G14">
        <v>446.9</v>
      </c>
      <c r="H14">
        <v>295.60000000000002</v>
      </c>
      <c r="I14">
        <v>903.8</v>
      </c>
    </row>
    <row r="15" spans="1:21" x14ac:dyDescent="0.3">
      <c r="A15" t="s">
        <v>181</v>
      </c>
      <c r="B15" t="s">
        <v>140</v>
      </c>
      <c r="C15" t="s">
        <v>186</v>
      </c>
      <c r="D15" t="s">
        <v>187</v>
      </c>
      <c r="F15">
        <v>1506.2</v>
      </c>
      <c r="G15">
        <v>563.79999999999995</v>
      </c>
      <c r="H15">
        <v>340.8</v>
      </c>
      <c r="I15">
        <v>1008.5</v>
      </c>
    </row>
    <row r="16" spans="1:21" x14ac:dyDescent="0.3">
      <c r="A16" t="s">
        <v>182</v>
      </c>
      <c r="B16" t="s">
        <v>146</v>
      </c>
      <c r="C16" t="s">
        <v>186</v>
      </c>
      <c r="D16" t="s">
        <v>187</v>
      </c>
      <c r="F16">
        <v>1292.5</v>
      </c>
      <c r="G16">
        <v>525.29999999999995</v>
      </c>
      <c r="H16">
        <v>343.4</v>
      </c>
      <c r="I16">
        <v>852.5</v>
      </c>
    </row>
    <row r="17" spans="1:9" x14ac:dyDescent="0.3">
      <c r="A17" t="s">
        <v>182</v>
      </c>
      <c r="B17" t="s">
        <v>152</v>
      </c>
      <c r="C17" t="s">
        <v>184</v>
      </c>
      <c r="D17" t="s">
        <v>185</v>
      </c>
      <c r="F17">
        <v>1267.5999999999999</v>
      </c>
      <c r="G17">
        <v>476.4</v>
      </c>
      <c r="H17">
        <v>318.3</v>
      </c>
      <c r="I17">
        <v>878.5</v>
      </c>
    </row>
    <row r="18" spans="1:9" x14ac:dyDescent="0.3">
      <c r="A18" t="s">
        <v>181</v>
      </c>
      <c r="B18" t="s">
        <v>158</v>
      </c>
      <c r="C18" t="s">
        <v>184</v>
      </c>
      <c r="D18" t="s">
        <v>185</v>
      </c>
      <c r="F18">
        <v>1436.7</v>
      </c>
      <c r="G18">
        <v>470.6</v>
      </c>
      <c r="H18">
        <v>285.8</v>
      </c>
      <c r="I18">
        <v>926.3</v>
      </c>
    </row>
    <row r="19" spans="1:9" x14ac:dyDescent="0.3">
      <c r="A19" t="s">
        <v>182</v>
      </c>
      <c r="B19" t="s">
        <v>164</v>
      </c>
      <c r="C19" t="s">
        <v>186</v>
      </c>
      <c r="D19" t="s">
        <v>185</v>
      </c>
      <c r="F19">
        <v>1444.4</v>
      </c>
      <c r="G19">
        <v>546.70000000000005</v>
      </c>
      <c r="H19">
        <v>316.7</v>
      </c>
      <c r="I19">
        <v>906.7</v>
      </c>
    </row>
    <row r="20" spans="1:9" x14ac:dyDescent="0.3">
      <c r="A20" t="s">
        <v>181</v>
      </c>
      <c r="B20" t="s">
        <v>170</v>
      </c>
      <c r="C20" t="s">
        <v>186</v>
      </c>
      <c r="D20" t="s">
        <v>187</v>
      </c>
      <c r="F20">
        <v>1320.8</v>
      </c>
      <c r="G20">
        <v>525.4</v>
      </c>
      <c r="H20">
        <v>314.3</v>
      </c>
      <c r="I20">
        <v>852.2</v>
      </c>
    </row>
    <row r="21" spans="1:9" x14ac:dyDescent="0.3">
      <c r="A21" t="s">
        <v>183</v>
      </c>
      <c r="B21" t="s">
        <v>176</v>
      </c>
      <c r="C21" t="s">
        <v>186</v>
      </c>
      <c r="D21" t="s">
        <v>187</v>
      </c>
      <c r="F21">
        <v>1650.9</v>
      </c>
      <c r="G21">
        <v>555.5</v>
      </c>
      <c r="H21">
        <v>331.1</v>
      </c>
      <c r="I21">
        <v>1050.5999999999999</v>
      </c>
    </row>
  </sheetData>
  <mergeCells count="4">
    <mergeCell ref="N1:O1"/>
    <mergeCell ref="P1:Q1"/>
    <mergeCell ref="R1:S1"/>
    <mergeCell ref="T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D9B6-B17A-4059-963B-57F1346D3CF3}">
  <dimension ref="A1:C51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f>TTEST(A:A,B:B,1,3)</f>
        <v>0.5</v>
      </c>
    </row>
    <row r="2" spans="1:3" x14ac:dyDescent="0.3">
      <c r="A2">
        <v>1</v>
      </c>
      <c r="B2">
        <v>1</v>
      </c>
    </row>
    <row r="3" spans="1:3" x14ac:dyDescent="0.3">
      <c r="A3">
        <v>2</v>
      </c>
      <c r="B3">
        <v>2</v>
      </c>
    </row>
    <row r="4" spans="1:3" x14ac:dyDescent="0.3">
      <c r="A4">
        <v>3</v>
      </c>
      <c r="B4">
        <v>3</v>
      </c>
    </row>
    <row r="5" spans="1:3" x14ac:dyDescent="0.3">
      <c r="A5">
        <v>4</v>
      </c>
      <c r="B5">
        <v>4</v>
      </c>
    </row>
    <row r="6" spans="1:3" x14ac:dyDescent="0.3">
      <c r="A6">
        <v>5</v>
      </c>
      <c r="B6">
        <v>5</v>
      </c>
    </row>
    <row r="7" spans="1:3" x14ac:dyDescent="0.3">
      <c r="A7">
        <v>6</v>
      </c>
      <c r="B7">
        <v>6</v>
      </c>
    </row>
    <row r="8" spans="1:3" x14ac:dyDescent="0.3">
      <c r="A8">
        <v>7</v>
      </c>
      <c r="B8">
        <v>7</v>
      </c>
    </row>
    <row r="9" spans="1:3" x14ac:dyDescent="0.3">
      <c r="A9">
        <v>8</v>
      </c>
      <c r="B9">
        <v>8</v>
      </c>
    </row>
    <row r="10" spans="1:3" x14ac:dyDescent="0.3">
      <c r="A10">
        <v>9</v>
      </c>
      <c r="B10">
        <v>9</v>
      </c>
    </row>
    <row r="11" spans="1:3" x14ac:dyDescent="0.3">
      <c r="A11">
        <v>10</v>
      </c>
      <c r="B11">
        <v>10</v>
      </c>
    </row>
    <row r="12" spans="1:3" x14ac:dyDescent="0.3">
      <c r="A12">
        <v>11</v>
      </c>
      <c r="B12">
        <v>11</v>
      </c>
    </row>
    <row r="13" spans="1:3" x14ac:dyDescent="0.3">
      <c r="A13">
        <v>12</v>
      </c>
      <c r="B13">
        <v>12</v>
      </c>
    </row>
    <row r="14" spans="1:3" x14ac:dyDescent="0.3">
      <c r="A14">
        <v>13</v>
      </c>
      <c r="B14">
        <v>13</v>
      </c>
    </row>
    <row r="15" spans="1:3" x14ac:dyDescent="0.3">
      <c r="A15">
        <v>14</v>
      </c>
      <c r="B15">
        <v>14</v>
      </c>
    </row>
    <row r="16" spans="1:3" x14ac:dyDescent="0.3">
      <c r="A16">
        <v>15</v>
      </c>
      <c r="B16">
        <v>15</v>
      </c>
    </row>
    <row r="17" spans="1:2" x14ac:dyDescent="0.3">
      <c r="A17">
        <v>16</v>
      </c>
      <c r="B17">
        <v>16</v>
      </c>
    </row>
    <row r="18" spans="1:2" x14ac:dyDescent="0.3">
      <c r="A18">
        <v>17</v>
      </c>
      <c r="B18">
        <v>17</v>
      </c>
    </row>
    <row r="19" spans="1:2" x14ac:dyDescent="0.3">
      <c r="A19">
        <v>18</v>
      </c>
      <c r="B19">
        <v>18</v>
      </c>
    </row>
    <row r="20" spans="1:2" x14ac:dyDescent="0.3">
      <c r="A20">
        <v>19</v>
      </c>
      <c r="B20">
        <v>19</v>
      </c>
    </row>
    <row r="21" spans="1:2" x14ac:dyDescent="0.3">
      <c r="A21">
        <v>20</v>
      </c>
      <c r="B21">
        <v>20</v>
      </c>
    </row>
    <row r="22" spans="1:2" x14ac:dyDescent="0.3">
      <c r="A22">
        <v>21</v>
      </c>
      <c r="B22">
        <v>21</v>
      </c>
    </row>
    <row r="23" spans="1:2" x14ac:dyDescent="0.3">
      <c r="A23">
        <v>22</v>
      </c>
      <c r="B23">
        <v>22</v>
      </c>
    </row>
    <row r="24" spans="1:2" x14ac:dyDescent="0.3">
      <c r="A24">
        <v>23</v>
      </c>
      <c r="B24">
        <v>23</v>
      </c>
    </row>
    <row r="25" spans="1:2" x14ac:dyDescent="0.3">
      <c r="A25">
        <v>24</v>
      </c>
      <c r="B25">
        <v>24</v>
      </c>
    </row>
    <row r="26" spans="1:2" x14ac:dyDescent="0.3">
      <c r="A26">
        <v>25</v>
      </c>
      <c r="B26">
        <v>25</v>
      </c>
    </row>
    <row r="27" spans="1:2" x14ac:dyDescent="0.3">
      <c r="A27">
        <v>26</v>
      </c>
      <c r="B27">
        <v>26</v>
      </c>
    </row>
    <row r="28" spans="1:2" x14ac:dyDescent="0.3">
      <c r="A28">
        <v>27</v>
      </c>
      <c r="B28">
        <v>27</v>
      </c>
    </row>
    <row r="29" spans="1:2" x14ac:dyDescent="0.3">
      <c r="A29">
        <v>28</v>
      </c>
      <c r="B29">
        <v>28</v>
      </c>
    </row>
    <row r="30" spans="1:2" x14ac:dyDescent="0.3">
      <c r="A30">
        <v>29</v>
      </c>
      <c r="B30">
        <v>29</v>
      </c>
    </row>
    <row r="31" spans="1:2" x14ac:dyDescent="0.3">
      <c r="A31">
        <v>30</v>
      </c>
      <c r="B31">
        <v>30</v>
      </c>
    </row>
    <row r="32" spans="1:2" x14ac:dyDescent="0.3">
      <c r="A32">
        <v>31</v>
      </c>
      <c r="B32">
        <v>31</v>
      </c>
    </row>
    <row r="33" spans="1:2" x14ac:dyDescent="0.3">
      <c r="A33">
        <v>32</v>
      </c>
      <c r="B33">
        <v>32</v>
      </c>
    </row>
    <row r="34" spans="1:2" x14ac:dyDescent="0.3">
      <c r="A34">
        <v>33</v>
      </c>
      <c r="B34">
        <v>33</v>
      </c>
    </row>
    <row r="35" spans="1:2" x14ac:dyDescent="0.3">
      <c r="A35">
        <v>34</v>
      </c>
      <c r="B35">
        <v>34</v>
      </c>
    </row>
    <row r="36" spans="1:2" x14ac:dyDescent="0.3">
      <c r="A36">
        <v>35</v>
      </c>
      <c r="B36">
        <v>35</v>
      </c>
    </row>
    <row r="37" spans="1:2" x14ac:dyDescent="0.3">
      <c r="A37">
        <v>36</v>
      </c>
      <c r="B37">
        <v>36</v>
      </c>
    </row>
    <row r="38" spans="1:2" x14ac:dyDescent="0.3">
      <c r="A38">
        <v>37</v>
      </c>
      <c r="B38">
        <v>37</v>
      </c>
    </row>
    <row r="39" spans="1:2" x14ac:dyDescent="0.3">
      <c r="A39">
        <v>38</v>
      </c>
      <c r="B39">
        <v>38</v>
      </c>
    </row>
    <row r="40" spans="1:2" x14ac:dyDescent="0.3">
      <c r="A40">
        <v>39</v>
      </c>
      <c r="B40">
        <v>39</v>
      </c>
    </row>
    <row r="41" spans="1:2" x14ac:dyDescent="0.3">
      <c r="A41">
        <v>40</v>
      </c>
      <c r="B41">
        <v>40</v>
      </c>
    </row>
    <row r="42" spans="1:2" x14ac:dyDescent="0.3">
      <c r="A42">
        <v>41</v>
      </c>
      <c r="B42">
        <v>41</v>
      </c>
    </row>
    <row r="43" spans="1:2" x14ac:dyDescent="0.3">
      <c r="A43">
        <v>42</v>
      </c>
      <c r="B43">
        <v>42</v>
      </c>
    </row>
    <row r="44" spans="1:2" x14ac:dyDescent="0.3">
      <c r="A44">
        <v>43</v>
      </c>
      <c r="B44">
        <v>43</v>
      </c>
    </row>
    <row r="45" spans="1:2" x14ac:dyDescent="0.3">
      <c r="A45">
        <v>44</v>
      </c>
      <c r="B45">
        <v>44</v>
      </c>
    </row>
    <row r="46" spans="1:2" x14ac:dyDescent="0.3">
      <c r="A46">
        <v>45</v>
      </c>
      <c r="B46">
        <v>45</v>
      </c>
    </row>
    <row r="47" spans="1:2" x14ac:dyDescent="0.3">
      <c r="A47">
        <v>46</v>
      </c>
      <c r="B47">
        <v>46</v>
      </c>
    </row>
    <row r="48" spans="1:2" x14ac:dyDescent="0.3">
      <c r="A48">
        <v>47</v>
      </c>
      <c r="B48">
        <v>47</v>
      </c>
    </row>
    <row r="49" spans="1:2" x14ac:dyDescent="0.3">
      <c r="A49">
        <v>48</v>
      </c>
      <c r="B49">
        <v>48</v>
      </c>
    </row>
    <row r="50" spans="1:2" x14ac:dyDescent="0.3">
      <c r="A50">
        <v>49</v>
      </c>
      <c r="B50">
        <v>49</v>
      </c>
    </row>
    <row r="51" spans="1:2" x14ac:dyDescent="0.3">
      <c r="A51">
        <v>50</v>
      </c>
      <c r="B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array_results</vt:lpstr>
      <vt:lpstr>V1</vt:lpstr>
      <vt:lpstr>V2</vt:lpstr>
      <vt:lpstr>just data</vt:lpstr>
      <vt:lpstr>ttest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noah.muruve@gmail.com</cp:lastModifiedBy>
  <dcterms:created xsi:type="dcterms:W3CDTF">2023-09-07T04:43:28Z</dcterms:created>
  <dcterms:modified xsi:type="dcterms:W3CDTF">2023-10-19T14:26:39Z</dcterms:modified>
</cp:coreProperties>
</file>