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<sst xmlns="http://schemas.openxmlformats.org/spreadsheetml/2006/main" count="57" uniqueCount="57">
  <si>
    <t xml:space="preserve">deltatime [s]</t>
  </si>
  <si>
    <t xml:space="preserve">discharge [L/min]</t>
  </si>
  <si>
    <t xml:space="preserve">start [CET]</t>
  </si>
  <si>
    <t xml:space="preserve">end [CET]</t>
  </si>
  <si>
    <t>mean</t>
  </si>
  <si>
    <t>std</t>
  </si>
  <si>
    <t>ratio</t>
  </si>
  <si>
    <t>diff</t>
  </si>
  <si>
    <t>avg</t>
  </si>
  <si>
    <t>avg_err</t>
  </si>
  <si>
    <t>%</t>
  </si>
  <si>
    <t xml:space="preserve">weighted avg</t>
  </si>
  <si>
    <t xml:space="preserve">weighted avg err</t>
  </si>
  <si>
    <t>location</t>
  </si>
  <si>
    <t>building</t>
  </si>
  <si>
    <t>spring</t>
  </si>
  <si>
    <t>wabe_id</t>
  </si>
  <si>
    <t>volume_id</t>
  </si>
  <si>
    <t>Bonaduz</t>
  </si>
  <si>
    <t>BS</t>
  </si>
  <si>
    <t xml:space="preserve">Paliu Fravi</t>
  </si>
  <si>
    <t>AB14494</t>
  </si>
  <si>
    <t xml:space="preserve">04.02.2021 13:35:00</t>
  </si>
  <si>
    <t xml:space="preserve">04.02.2021 13:43:00</t>
  </si>
  <si>
    <t xml:space="preserve">04.02.2021 13:35:16</t>
  </si>
  <si>
    <t xml:space="preserve">04.02.2021 13:43:16</t>
  </si>
  <si>
    <t xml:space="preserve">SS Veier</t>
  </si>
  <si>
    <t xml:space="preserve">Leo Friedrich</t>
  </si>
  <si>
    <t>AB02287</t>
  </si>
  <si>
    <t xml:space="preserve">04.02.2021 14:24:00</t>
  </si>
  <si>
    <t xml:space="preserve">04.02.2021 14:34:00</t>
  </si>
  <si>
    <t xml:space="preserve">04.02.2021 14:24:12</t>
  </si>
  <si>
    <t xml:space="preserve">04.02.2021 14:34:11</t>
  </si>
  <si>
    <t>Hergiswil</t>
  </si>
  <si>
    <t xml:space="preserve">BS Müsli</t>
  </si>
  <si>
    <t xml:space="preserve">Müsli TM3</t>
  </si>
  <si>
    <t>AB05339-002</t>
  </si>
  <si>
    <t xml:space="preserve">13.01.2021 10:07:00</t>
  </si>
  <si>
    <t xml:space="preserve">13.01.2021 10:19:00</t>
  </si>
  <si>
    <t xml:space="preserve">13.01.2021 10:07:19</t>
  </si>
  <si>
    <t xml:space="preserve">13.01.2021 10:19:19</t>
  </si>
  <si>
    <t>Oberriet</t>
  </si>
  <si>
    <t xml:space="preserve">SS Freienbach</t>
  </si>
  <si>
    <t>Ulrika</t>
  </si>
  <si>
    <t>AB12641-002</t>
  </si>
  <si>
    <t xml:space="preserve">04.02.2021 9:13:00</t>
  </si>
  <si>
    <t xml:space="preserve">04.02.2021 9:23:00</t>
  </si>
  <si>
    <t xml:space="preserve">04.02.2021 9:13:05</t>
  </si>
  <si>
    <t xml:space="preserve">04.02.2021 9:23:05</t>
  </si>
  <si>
    <t>Zug</t>
  </si>
  <si>
    <t xml:space="preserve">BS 10</t>
  </si>
  <si>
    <t>C</t>
  </si>
  <si>
    <t>AB01658</t>
  </si>
  <si>
    <t xml:space="preserve">13.01.2021 13:52:00</t>
  </si>
  <si>
    <t xml:space="preserve">13.01.2021 13:59:00</t>
  </si>
  <si>
    <t xml:space="preserve">13.01.2021 13:50:09</t>
  </si>
  <si>
    <t xml:space="preserve">13.01.2021 13:59:09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</si>
</sst>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.000000"/>
    </font>
    <font>
      <name val="Arial"/>
      <sz val="10.000000"/>
    </font>
    <font>
      <name val="Cambria"/>
      <b/>
      <sz val="11.000000"/>
    </font>
    <font>
      <name val="Cambria"/>
      <sz val="11.000000"/>
    </font>
    <font>
      <name val="Calibri"/>
      <b/>
      <color theme="1"/>
      <sz val="11.000000"/>
    </font>
  </fonts>
  <fills count="6">
    <fill>
      <patternFill patternType="none"/>
    </fill>
    <fill>
      <patternFill patternType="gray125"/>
    </fill>
    <fill>
      <patternFill patternType="solid">
        <fgColor rgb="FFB2B2B2"/>
        <bgColor indexed="5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EEEEEE"/>
        <bgColor indexed="26"/>
      </patternFill>
    </fill>
    <fill>
      <patternFill patternType="solid">
        <fgColor theme="9" tint="0.39997558519241921"/>
        <bgColor theme="9" tint="0.39997558519241921"/>
      </patternFill>
    </fill>
  </fills>
  <borders count="8">
    <border>
      <left/>
      <right/>
      <top/>
      <bottom/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/>
      <right style="hair">
        <color theme="1"/>
      </right>
      <top/>
      <bottom style="hair">
        <color theme="1"/>
      </bottom>
      <diagonal/>
    </border>
    <border>
      <left style="hair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27">
    <xf fontId="0" fillId="0" borderId="0" numFmtId="0" xfId="0"/>
    <xf fontId="2" fillId="0" borderId="1" numFmtId="0" xfId="0" applyFont="1" applyBorder="1" applyAlignment="1">
      <alignment horizontal="center" vertical="top"/>
    </xf>
    <xf fontId="2" fillId="0" borderId="2" numFmtId="0" xfId="0" applyFont="1" applyBorder="1" applyAlignment="1">
      <alignment horizontal="center" vertical="top"/>
    </xf>
    <xf fontId="2" fillId="0" borderId="0" numFmtId="0" xfId="0" applyFont="1" applyAlignment="1">
      <alignment horizontal="center" vertical="top"/>
    </xf>
    <xf fontId="2" fillId="0" borderId="3" numFmtId="0" xfId="0" applyFont="1" applyBorder="1" applyAlignment="1">
      <alignment horizontal="center" vertical="top"/>
    </xf>
    <xf fontId="3" fillId="0" borderId="4" numFmtId="0" xfId="0" applyFont="1" applyBorder="1" applyAlignment="1">
      <alignment horizontal="center" vertical="top"/>
    </xf>
    <xf fontId="3" fillId="0" borderId="0" numFmtId="0" xfId="0" applyFont="1" applyAlignment="1">
      <alignment horizontal="center" vertical="top"/>
    </xf>
    <xf fontId="3" fillId="0" borderId="1" numFmtId="0" xfId="0" applyFont="1" applyBorder="1" applyAlignment="1">
      <alignment horizontal="center" vertical="top"/>
    </xf>
    <xf fontId="2" fillId="2" borderId="5" numFmtId="0" xfId="0" applyFont="1" applyFill="1" applyBorder="1" applyAlignment="1">
      <alignment horizontal="center" vertical="top"/>
    </xf>
    <xf fontId="0" fillId="2" borderId="0" numFmtId="0" xfId="0" applyFill="1"/>
    <xf fontId="0" fillId="2" borderId="1" numFmtId="0" xfId="0" applyFill="1" applyBorder="1"/>
    <xf fontId="4" fillId="2" borderId="1" numFmtId="0" xfId="0" applyFont="1" applyFill="1" applyBorder="1"/>
    <xf fontId="3" fillId="0" borderId="5" numFmtId="0" xfId="0" applyFont="1" applyBorder="1" applyAlignment="1">
      <alignment horizontal="center" vertical="center"/>
    </xf>
    <xf fontId="3" fillId="0" borderId="6" numFmtId="0" xfId="0" applyFont="1" applyBorder="1" applyAlignment="1">
      <alignment horizontal="center" vertical="center"/>
    </xf>
    <xf fontId="3" fillId="0" borderId="5" numFmtId="0" xfId="0" applyFont="1" applyBorder="1" applyAlignment="1">
      <alignment horizontal="center" vertical="top"/>
    </xf>
    <xf fontId="0" fillId="0" borderId="0" numFmtId="0" xfId="0"/>
    <xf fontId="0" fillId="0" borderId="1" numFmtId="9" xfId="0" applyNumberFormat="1" applyBorder="1"/>
    <xf fontId="0" fillId="0" borderId="1" numFmtId="2" xfId="0" applyNumberFormat="1" applyBorder="1" applyAlignment="1">
      <alignment horizontal="center" vertical="center"/>
    </xf>
    <xf fontId="4" fillId="3" borderId="1" numFmtId="1" xfId="0" applyNumberFormat="1" applyFont="1" applyFill="1" applyBorder="1" applyAlignment="1">
      <alignment horizontal="center" vertical="center"/>
    </xf>
    <xf fontId="0" fillId="0" borderId="1" numFmtId="1" xfId="0" applyNumberFormat="1" applyBorder="1" applyAlignment="1">
      <alignment horizontal="center" vertical="center"/>
    </xf>
    <xf fontId="0" fillId="0" borderId="1" numFmtId="0" xfId="0" applyBorder="1"/>
    <xf fontId="3" fillId="0" borderId="7" numFmtId="0" xfId="0" applyFont="1" applyBorder="1" applyAlignment="1">
      <alignment horizontal="center" vertical="center"/>
    </xf>
    <xf fontId="3" fillId="4" borderId="5" numFmtId="0" xfId="0" applyFont="1" applyFill="1" applyBorder="1" applyAlignment="1">
      <alignment horizontal="center" vertical="top"/>
    </xf>
    <xf fontId="0" fillId="4" borderId="0" numFmtId="0" xfId="0" applyFill="1"/>
    <xf fontId="0" fillId="4" borderId="1" numFmtId="9" xfId="0" applyNumberFormat="1" applyFill="1" applyBorder="1"/>
    <xf fontId="0" fillId="4" borderId="1" numFmtId="0" xfId="0" applyFill="1" applyBorder="1"/>
    <xf fontId="4" fillId="5" borderId="1" numFmtId="1" xfId="0" applyNumberFormat="1" applyFont="1" applyFill="1" applyBorder="1" applyAlignment="1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H14" activeCellId="0" sqref="H14"/>
    </sheetView>
  </sheetViews>
  <sheetFormatPr defaultColWidth="8.6875" defaultRowHeight="14.25"/>
  <cols>
    <col customWidth="1" min="1" max="1" style="0" width="13.890000000000001"/>
    <col customWidth="1" min="2" max="2" style="0" width="17.920000000000002"/>
    <col bestFit="1" customWidth="1" min="3" max="3" style="0" width="17.359999999999999"/>
    <col customWidth="1" min="4" max="4" style="0" width="17.359999999999999"/>
    <col bestFit="1" customWidth="1" min="5" max="5" style="0" width="14.44"/>
    <col customWidth="1" min="6" max="6" style="0" width="8.28125"/>
    <col bestFit="1" customWidth="1" min="7" max="7" style="0" width="8.3300000000000001"/>
    <col customWidth="1" min="8" max="8" style="0" width="6.140625"/>
    <col customWidth="1" min="9" max="9" style="0" width="9.7109375"/>
    <col customWidth="1" min="10" max="10" style="0" width="7.8515625"/>
    <col customWidth="1" min="11" max="11" style="0" width="6.421875"/>
    <col customWidth="1" min="12" max="12" style="0" width="9.1600000000000001"/>
    <col bestFit="1" customWidth="1" min="13" max="14" style="0" width="9.1600000000000001"/>
    <col customWidth="1" min="15" max="15" style="0" width="9.1600000000000001"/>
    <col customWidth="1" min="16" max="16" style="0" width="14.7109375"/>
    <col customWidth="1" min="17" max="17" style="0" width="16.28125"/>
    <col customWidth="1" min="18" max="18" style="0" width="19.28125"/>
    <col customWidth="1" min="19" max="19" style="0" width="19.140625"/>
  </cols>
  <sheetData>
    <row r="1" ht="13.800000000000001">
      <c r="E1" s="1"/>
      <c r="F1" s="2" t="s">
        <v>0</v>
      </c>
      <c r="G1" s="2"/>
      <c r="H1" s="2"/>
      <c r="I1" s="3" t="s">
        <v>1</v>
      </c>
      <c r="J1" s="3"/>
      <c r="K1" s="3"/>
      <c r="L1" s="3"/>
      <c r="M1" s="3"/>
      <c r="N1" s="3"/>
      <c r="O1" s="3"/>
      <c r="P1" s="3"/>
      <c r="Q1" s="1"/>
      <c r="R1" s="2" t="s">
        <v>2</v>
      </c>
      <c r="S1" s="1" t="s">
        <v>3</v>
      </c>
    </row>
    <row r="2" ht="13.800000000000001">
      <c r="E2" s="4"/>
      <c r="F2" s="5" t="s">
        <v>4</v>
      </c>
      <c r="G2" s="6" t="s">
        <v>5</v>
      </c>
      <c r="H2" s="7" t="s">
        <v>6</v>
      </c>
      <c r="I2" s="6" t="s">
        <v>4</v>
      </c>
      <c r="J2" s="6" t="s">
        <v>5</v>
      </c>
      <c r="K2" s="7" t="s">
        <v>6</v>
      </c>
      <c r="L2" s="7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/>
      <c r="S2" s="1"/>
    </row>
    <row r="3" ht="13.800000000000001">
      <c r="A3" s="8" t="s">
        <v>13</v>
      </c>
      <c r="B3" s="8" t="s">
        <v>14</v>
      </c>
      <c r="C3" s="8" t="s">
        <v>15</v>
      </c>
      <c r="D3" s="8" t="s">
        <v>16</v>
      </c>
      <c r="E3" s="8" t="s">
        <v>17</v>
      </c>
      <c r="F3" s="9"/>
      <c r="G3" s="9"/>
      <c r="H3" s="10"/>
      <c r="I3" s="9"/>
      <c r="J3" s="9"/>
      <c r="K3" s="10"/>
      <c r="L3" s="10"/>
      <c r="M3" s="11"/>
      <c r="N3" s="11"/>
      <c r="O3" s="11"/>
      <c r="P3" s="10"/>
      <c r="Q3" s="10"/>
      <c r="R3" s="10"/>
      <c r="S3" s="9"/>
    </row>
    <row r="4" ht="13.800000000000001">
      <c r="A4" s="12" t="s">
        <v>18</v>
      </c>
      <c r="B4" s="12" t="s">
        <v>19</v>
      </c>
      <c r="C4" s="12" t="s">
        <v>20</v>
      </c>
      <c r="D4" s="13" t="s">
        <v>21</v>
      </c>
      <c r="E4" s="14">
        <v>1</v>
      </c>
      <c r="F4" s="15">
        <v>15.800000000000001</v>
      </c>
      <c r="G4" s="15">
        <v>0.23000000000000001</v>
      </c>
      <c r="H4" s="16">
        <v>0.01</v>
      </c>
      <c r="I4" s="15">
        <v>273.43000000000001</v>
      </c>
      <c r="J4" s="15">
        <v>4.0599999999999996</v>
      </c>
      <c r="K4" s="16">
        <v>0.01</v>
      </c>
      <c r="L4" s="17">
        <f>I5-I4</f>
        <v>9.6399999999999864</v>
      </c>
      <c r="M4" s="18">
        <f>AVERAGE(I4:I5)</f>
        <v>278.25</v>
      </c>
      <c r="N4" s="18">
        <f>SQRT(J4^2/4+J5^2/4)</f>
        <v>7.1924196206839879</v>
      </c>
      <c r="O4" s="18">
        <f>100*N4:N5/M4:M5</f>
        <v>2.584876772932251</v>
      </c>
      <c r="P4" s="19">
        <f>(I4/J4^2+I5/J5^2)/(1/J4^2+1/J5^2)</f>
        <v>274.1979254758761</v>
      </c>
      <c r="Q4" s="19">
        <f>SQRT(1/(1/J4^2+1/J5^2))</f>
        <v>3.8949340385309594</v>
      </c>
      <c r="R4" s="20" t="s">
        <v>22</v>
      </c>
      <c r="S4" s="15" t="s">
        <v>23</v>
      </c>
    </row>
    <row r="5" ht="13.800000000000001">
      <c r="A5" s="12"/>
      <c r="B5" s="12"/>
      <c r="C5" s="12"/>
      <c r="D5" s="21"/>
      <c r="E5" s="22">
        <v>2</v>
      </c>
      <c r="F5" s="23">
        <v>5.7400000000000002</v>
      </c>
      <c r="G5" s="23">
        <v>0.28000000000000003</v>
      </c>
      <c r="H5" s="24">
        <v>0.050000000000000003</v>
      </c>
      <c r="I5" s="23">
        <v>283.06999999999999</v>
      </c>
      <c r="J5" s="23">
        <v>13.800000000000001</v>
      </c>
      <c r="K5" s="24">
        <v>0.050000000000000003</v>
      </c>
      <c r="L5" s="17"/>
      <c r="M5" s="18"/>
      <c r="N5" s="18"/>
      <c r="O5" s="18"/>
      <c r="P5" s="19"/>
      <c r="Q5" s="19"/>
      <c r="R5" s="25" t="s">
        <v>24</v>
      </c>
      <c r="S5" s="23" t="s">
        <v>25</v>
      </c>
    </row>
    <row r="6" ht="13.800000000000001">
      <c r="A6" s="12"/>
      <c r="B6" s="12" t="s">
        <v>26</v>
      </c>
      <c r="C6" s="12" t="s">
        <v>27</v>
      </c>
      <c r="D6" s="13" t="s">
        <v>28</v>
      </c>
      <c r="E6" s="14">
        <v>1</v>
      </c>
      <c r="F6" s="15">
        <v>12.41</v>
      </c>
      <c r="G6" s="15">
        <v>1.4099999999999999</v>
      </c>
      <c r="H6" s="16">
        <v>0.11</v>
      </c>
      <c r="I6" s="15">
        <v>322.33999999999997</v>
      </c>
      <c r="J6" s="15">
        <v>35.219999999999999</v>
      </c>
      <c r="K6" s="16">
        <v>0.11</v>
      </c>
      <c r="L6" s="17">
        <f>I7-I6</f>
        <v>-27.869999999999948</v>
      </c>
      <c r="M6" s="26">
        <f>AVERAGE(I6:I7)</f>
        <v>308.40499999999997</v>
      </c>
      <c r="N6" s="26">
        <f>SQRT(J6^2/4+J7^2/4)</f>
        <v>43.887949371097307</v>
      </c>
      <c r="O6" s="26">
        <f>100*N6:N7/M6:M7</f>
        <v>14.230621867705555</v>
      </c>
      <c r="P6" s="19">
        <f>(I6/J6^2+I7/J7^2)/(1/J6^2+1/J7^2)</f>
        <v>317.8529066769961</v>
      </c>
      <c r="Q6" s="19">
        <f>SQRT(1/(1/J6^2+1/J7^2))</f>
        <v>32.260427299262552</v>
      </c>
      <c r="R6" s="20" t="s">
        <v>29</v>
      </c>
      <c r="S6" s="15" t="s">
        <v>30</v>
      </c>
    </row>
    <row r="7" ht="13.800000000000001">
      <c r="A7" s="12"/>
      <c r="B7" s="12"/>
      <c r="C7" s="12"/>
      <c r="D7" s="21"/>
      <c r="E7" s="22">
        <v>2</v>
      </c>
      <c r="F7" s="23">
        <v>3.8900000000000001</v>
      </c>
      <c r="G7" s="23">
        <v>1.01</v>
      </c>
      <c r="H7" s="24">
        <v>0.26000000000000001</v>
      </c>
      <c r="I7" s="23">
        <v>294.47000000000003</v>
      </c>
      <c r="J7" s="23">
        <v>80.400000000000006</v>
      </c>
      <c r="K7" s="24">
        <v>0.27000000000000002</v>
      </c>
      <c r="L7" s="17"/>
      <c r="M7" s="26"/>
      <c r="N7" s="26"/>
      <c r="O7" s="26"/>
      <c r="P7" s="19"/>
      <c r="Q7" s="19"/>
      <c r="R7" s="25" t="s">
        <v>31</v>
      </c>
      <c r="S7" s="23" t="s">
        <v>32</v>
      </c>
    </row>
    <row r="8" ht="13.800000000000001">
      <c r="A8" s="12" t="s">
        <v>33</v>
      </c>
      <c r="B8" s="12" t="s">
        <v>34</v>
      </c>
      <c r="C8" s="12" t="s">
        <v>35</v>
      </c>
      <c r="D8" s="13" t="s">
        <v>36</v>
      </c>
      <c r="E8" s="14">
        <v>1</v>
      </c>
      <c r="F8" s="15">
        <v>19.699999999999999</v>
      </c>
      <c r="G8" s="15">
        <v>0.31</v>
      </c>
      <c r="H8" s="16">
        <v>0.02</v>
      </c>
      <c r="I8" s="15">
        <v>420.48000000000002</v>
      </c>
      <c r="J8" s="15">
        <v>6.5899999999999999</v>
      </c>
      <c r="K8" s="16">
        <v>0.02</v>
      </c>
      <c r="L8" s="17">
        <f>I9-I8</f>
        <v>-59.670000000000016</v>
      </c>
      <c r="M8" s="18">
        <f>AVERAGE(I8:I9)</f>
        <v>390.64499999999998</v>
      </c>
      <c r="N8" s="18">
        <f>SQRT(J8^2/4+J9^2/4)</f>
        <v>5.4610484341378998</v>
      </c>
      <c r="O8" s="18">
        <f>100*N8:N9/M8:M9</f>
        <v>1.3979568237499262</v>
      </c>
      <c r="P8" s="19">
        <f>(I8/J8^2+I9/J9^2)/(1/J8^2+1/J9^2)</f>
        <v>398.75724925016056</v>
      </c>
      <c r="Q8" s="19">
        <f>SQRT(1/(1/J8^2+1/J9^2))</f>
        <v>5.2553003962746576</v>
      </c>
      <c r="R8" s="20" t="s">
        <v>37</v>
      </c>
      <c r="S8" s="15" t="s">
        <v>38</v>
      </c>
    </row>
    <row r="9" ht="13.800000000000001">
      <c r="A9" s="12"/>
      <c r="B9" s="12"/>
      <c r="C9" s="12"/>
      <c r="D9" s="21"/>
      <c r="E9" s="22">
        <v>2</v>
      </c>
      <c r="F9" s="23">
        <v>7.4900000000000002</v>
      </c>
      <c r="G9" s="23">
        <v>0.17999999999999999</v>
      </c>
      <c r="H9" s="24">
        <v>0.02</v>
      </c>
      <c r="I9" s="23">
        <v>360.81</v>
      </c>
      <c r="J9" s="23">
        <v>8.7100000000000009</v>
      </c>
      <c r="K9" s="24">
        <v>0.02</v>
      </c>
      <c r="L9" s="17"/>
      <c r="M9" s="18"/>
      <c r="N9" s="18"/>
      <c r="O9" s="18"/>
      <c r="P9" s="19"/>
      <c r="Q9" s="19"/>
      <c r="R9" s="25" t="s">
        <v>39</v>
      </c>
      <c r="S9" s="23" t="s">
        <v>40</v>
      </c>
    </row>
    <row r="10" ht="13.800000000000001">
      <c r="A10" s="12" t="s">
        <v>41</v>
      </c>
      <c r="B10" s="12" t="s">
        <v>42</v>
      </c>
      <c r="C10" s="12" t="s">
        <v>43</v>
      </c>
      <c r="D10" s="13" t="s">
        <v>44</v>
      </c>
      <c r="E10" s="14">
        <v>1</v>
      </c>
      <c r="F10" s="15">
        <v>4.7999999999999998</v>
      </c>
      <c r="G10" s="15">
        <v>0.44</v>
      </c>
      <c r="H10" s="16">
        <v>0.089999999999999997</v>
      </c>
      <c r="I10" s="15">
        <v>1723.95</v>
      </c>
      <c r="J10" s="15">
        <v>151.24000000000001</v>
      </c>
      <c r="K10" s="16">
        <v>0.089999999999999997</v>
      </c>
      <c r="L10" s="17">
        <f>I11-I10</f>
        <v>137.59999999999991</v>
      </c>
      <c r="M10" s="26">
        <f>AVERAGE(I10:I11)</f>
        <v>1792.75</v>
      </c>
      <c r="N10" s="26">
        <f>SQRT(J10^2/4+J11^2/4)</f>
        <v>109.13523949669053</v>
      </c>
      <c r="O10" s="26">
        <f>100*N10:N11/M10:M11</f>
        <v>6.0875883138580695</v>
      </c>
      <c r="P10" s="19">
        <f>(I10/J10^2+I11/J11^2)/(1/J10^2+1/J11^2)</f>
        <v>1790.0135288533847</v>
      </c>
      <c r="Q10" s="19">
        <f>SQRT(1/(1/J10^2+1/J11^2))</f>
        <v>109.04887967337896</v>
      </c>
      <c r="R10" s="20" t="s">
        <v>45</v>
      </c>
      <c r="S10" s="15" t="s">
        <v>46</v>
      </c>
    </row>
    <row r="11" ht="13.800000000000001">
      <c r="A11" s="12"/>
      <c r="B11" s="12"/>
      <c r="C11" s="12"/>
      <c r="D11" s="21"/>
      <c r="E11" s="22">
        <v>2</v>
      </c>
      <c r="F11" s="23">
        <v>1.8</v>
      </c>
      <c r="G11" s="23">
        <v>0.16</v>
      </c>
      <c r="H11" s="24">
        <v>0.089999999999999997</v>
      </c>
      <c r="I11" s="23">
        <v>1861.55</v>
      </c>
      <c r="J11" s="23">
        <v>157.38</v>
      </c>
      <c r="K11" s="24">
        <v>0.080000000000000002</v>
      </c>
      <c r="L11" s="17"/>
      <c r="M11" s="26"/>
      <c r="N11" s="26"/>
      <c r="O11" s="26"/>
      <c r="P11" s="19"/>
      <c r="Q11" s="19"/>
      <c r="R11" s="25" t="s">
        <v>47</v>
      </c>
      <c r="S11" s="23" t="s">
        <v>48</v>
      </c>
    </row>
    <row r="12" ht="13.800000000000001">
      <c r="A12" s="12" t="s">
        <v>49</v>
      </c>
      <c r="B12" s="12" t="s">
        <v>50</v>
      </c>
      <c r="C12" s="12" t="s">
        <v>51</v>
      </c>
      <c r="D12" s="13" t="s">
        <v>52</v>
      </c>
      <c r="E12" s="14">
        <v>1</v>
      </c>
      <c r="F12" s="15">
        <v>9.0899999999999999</v>
      </c>
      <c r="G12" s="15">
        <v>0.20000000000000001</v>
      </c>
      <c r="H12" s="16">
        <v>0.02</v>
      </c>
      <c r="I12" s="15">
        <v>1571</v>
      </c>
      <c r="J12" s="15">
        <v>33.619999999999997</v>
      </c>
      <c r="K12" s="16">
        <v>0.02</v>
      </c>
      <c r="L12" s="17">
        <f>I13-I12</f>
        <v>32.25</v>
      </c>
      <c r="M12" s="18">
        <f>AVERAGE(I12:I13)</f>
        <v>1587.125</v>
      </c>
      <c r="N12" s="18">
        <f>SQRT(J12^2/4+J13^2/4)</f>
        <v>217.64513806882982</v>
      </c>
      <c r="O12" s="18">
        <f>100*N12:N13/M12:M13</f>
        <v>13.713169288419616</v>
      </c>
      <c r="P12" s="19">
        <f>(I12/J12^2+I13/J13^2)/(1/J12^2+1/J13^2)</f>
        <v>1571.1923832272869</v>
      </c>
      <c r="Q12" s="19">
        <f>SQRT(1/(1/J12^2+1/J13^2))</f>
        <v>33.519572110509785</v>
      </c>
      <c r="R12" s="20" t="s">
        <v>53</v>
      </c>
      <c r="S12" s="15" t="s">
        <v>54</v>
      </c>
    </row>
    <row r="13" ht="13.800000000000001">
      <c r="A13" s="12"/>
      <c r="B13" s="12"/>
      <c r="C13" s="12"/>
      <c r="D13" s="21"/>
      <c r="E13" s="22">
        <v>2</v>
      </c>
      <c r="F13" s="23">
        <v>1.72</v>
      </c>
      <c r="G13" s="23">
        <v>0.48999999999999999</v>
      </c>
      <c r="H13" s="24">
        <v>0.28999999999999998</v>
      </c>
      <c r="I13" s="23">
        <v>1603.25</v>
      </c>
      <c r="J13" s="23">
        <v>433.99000000000001</v>
      </c>
      <c r="K13" s="24">
        <v>0.27000000000000002</v>
      </c>
      <c r="L13" s="17"/>
      <c r="M13" s="18"/>
      <c r="N13" s="18"/>
      <c r="O13" s="18"/>
      <c r="P13" s="19"/>
      <c r="Q13" s="19"/>
      <c r="R13" s="25" t="s">
        <v>55</v>
      </c>
      <c r="S13" s="23" t="s">
        <v>56</v>
      </c>
    </row>
    <row r="16" ht="14.25">
      <c r="A16" s="15"/>
    </row>
  </sheetData>
  <mergeCells count="51">
    <mergeCell ref="F1:H1"/>
    <mergeCell ref="I1:Q1"/>
    <mergeCell ref="A4:A7"/>
    <mergeCell ref="B4:B5"/>
    <mergeCell ref="C4:C5"/>
    <mergeCell ref="D4:D5"/>
    <mergeCell ref="L4:L5"/>
    <mergeCell ref="M4:M5"/>
    <mergeCell ref="N4:N5"/>
    <mergeCell ref="O4:O5"/>
    <mergeCell ref="P4:P5"/>
    <mergeCell ref="Q4:Q5"/>
    <mergeCell ref="B6:B7"/>
    <mergeCell ref="C6:C7"/>
    <mergeCell ref="D6:D7"/>
    <mergeCell ref="L6:L7"/>
    <mergeCell ref="M6:M7"/>
    <mergeCell ref="N6:N7"/>
    <mergeCell ref="O6:O7"/>
    <mergeCell ref="P6:P7"/>
    <mergeCell ref="Q6:Q7"/>
    <mergeCell ref="A8:A9"/>
    <mergeCell ref="B8:B9"/>
    <mergeCell ref="C8:C9"/>
    <mergeCell ref="D8:D9"/>
    <mergeCell ref="L8:L9"/>
    <mergeCell ref="M8:M9"/>
    <mergeCell ref="N8:N9"/>
    <mergeCell ref="O8:O9"/>
    <mergeCell ref="P8:P9"/>
    <mergeCell ref="Q8:Q9"/>
    <mergeCell ref="A10:A11"/>
    <mergeCell ref="B10:B11"/>
    <mergeCell ref="C10:C11"/>
    <mergeCell ref="D10:D11"/>
    <mergeCell ref="L10:L11"/>
    <mergeCell ref="M10:M11"/>
    <mergeCell ref="N10:N11"/>
    <mergeCell ref="O10:O11"/>
    <mergeCell ref="P10:P11"/>
    <mergeCell ref="Q10:Q11"/>
    <mergeCell ref="A12:A13"/>
    <mergeCell ref="B12:B13"/>
    <mergeCell ref="C12:C13"/>
    <mergeCell ref="D12:D13"/>
    <mergeCell ref="L12:L13"/>
    <mergeCell ref="M12:M13"/>
    <mergeCell ref="N12:N13"/>
    <mergeCell ref="O12:O13"/>
    <mergeCell ref="P12:P13"/>
    <mergeCell ref="Q12:Q13"/>
  </mergeCells>
  <printOptions headings="0" gridLines="0"/>
  <pageMargins left="0.75" right="0.75" top="1" bottom="1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ONLYOFFICE/6.4.1.45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dc:language>en-US</dc:language>
  <cp:lastModifiedBy>Juan Pablo Carbajal (ost.ch)</cp:lastModifiedBy>
  <cp:revision>5</cp:revision>
  <dcterms:created xsi:type="dcterms:W3CDTF">2021-02-08T21:36:46Z</dcterms:created>
  <dcterms:modified xsi:type="dcterms:W3CDTF">2021-11-14T11:45:56Z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