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codeName="ThisWorkbook"/>
  <mc:AlternateContent xmlns:mc="http://schemas.openxmlformats.org/markup-compatibility/2006">
    <mc:Choice Requires="x15">
      <x15ac:absPath xmlns:x15ac="http://schemas.microsoft.com/office/spreadsheetml/2010/11/ac" url="C:\Users\18433\Downloads\"/>
    </mc:Choice>
  </mc:AlternateContent>
  <xr:revisionPtr revIDLastSave="0" documentId="13_ncr:1_{C3612E24-379B-4E0F-A65C-759DBE0AB79A}" xr6:coauthVersionLast="45" xr6:coauthVersionMax="45" xr10:uidLastSave="{00000000-0000-0000-0000-000000000000}"/>
  <bookViews>
    <workbookView xWindow="-120" yWindow="-120" windowWidth="29040" windowHeight="15840" activeTab="4" xr2:uid="{00000000-000D-0000-FFFF-FFFF00000000}"/>
  </bookViews>
  <sheets>
    <sheet name="Grading Sheet" sheetId="15" r:id="rId1"/>
    <sheet name="October Sales" sheetId="16" r:id="rId2"/>
    <sheet name="Proposed Discounts" sheetId="17" r:id="rId3"/>
    <sheet name="October Ads" sheetId="18" r:id="rId4"/>
    <sheet name="Ad Lookup" sheetId="19" r:id="rId5"/>
  </sheets>
  <externalReferences>
    <externalReference r:id="rId6"/>
  </externalReferences>
  <definedNames>
    <definedName name="Address">#REF!</definedName>
    <definedName name="Chicago_promotions">#REF!</definedName>
    <definedName name="City">#REF!</definedName>
    <definedName name="Email">#REF!</definedName>
    <definedName name="First_Name">#REF!</definedName>
    <definedName name="Las_Vegas_promotions">#REF!</definedName>
    <definedName name="Last_Name">#REF!</definedName>
    <definedName name="Miscellaneous">#REF!</definedName>
    <definedName name="Net_income">#REF!</definedName>
    <definedName name="October">Table4[#All]</definedName>
    <definedName name="Orlando_promotions">#REF!</definedName>
    <definedName name="Payroll">#REF!</definedName>
    <definedName name="Phone">#REF!</definedName>
    <definedName name="Postal_Code">#REF!</definedName>
    <definedName name="Price_per_unit">#REF!</definedName>
    <definedName name="Shipping_and_distribution">#REF!</definedName>
    <definedName name="Sources">#REF!</definedName>
    <definedName name="State">#REF!</definedName>
    <definedName name="Storage">#REF!</definedName>
    <definedName name="Total_expenses">#REF!</definedName>
    <definedName name="Total_promotion_cost">#REF!</definedName>
    <definedName name="Total_revenue">#REF!</definedName>
    <definedName name="Units_sold">#REF!</definedName>
  </definedNames>
  <calcPr calcId="191029"/>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Sales_9cdeba00-878a-4f1e-9159-af041355bbec" name="Sales" connection="Query - Sales"/>
          <x15:modelTable id="SalesReps_66d34769-394c-4c7b-b44b-fc9d98f96d4f" name="SalesReps" connection="Query - SalesReps"/>
        </x15:modelTables>
        <x15:modelRelationships>
          <x15:modelRelationship fromTable="Sales" fromColumn="SalesRepID" toTable="SalesReps" toColumn="SalesRepID"/>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12" i="19" l="1"/>
  <c r="H7" i="19"/>
  <c r="H3" i="19" a="1"/>
  <c r="H3" i="19" s="1"/>
  <c r="M3" i="17"/>
  <c r="M4" i="17"/>
  <c r="M5" i="17"/>
  <c r="M6" i="17"/>
  <c r="M7" i="17"/>
  <c r="M8" i="17"/>
  <c r="M9" i="17"/>
  <c r="M2" i="17"/>
  <c r="L3" i="17"/>
  <c r="L4" i="17"/>
  <c r="L5" i="17"/>
  <c r="L6" i="17"/>
  <c r="L7" i="17"/>
  <c r="L8" i="17"/>
  <c r="L9" i="17"/>
  <c r="L2" i="17"/>
  <c r="K3" i="17"/>
  <c r="K4" i="17"/>
  <c r="K5" i="17"/>
  <c r="K6" i="17"/>
  <c r="K7" i="17"/>
  <c r="K8" i="17"/>
  <c r="K9" i="17"/>
  <c r="K2" i="17"/>
  <c r="G17" i="17"/>
  <c r="H2" i="16"/>
  <c r="H3" i="16"/>
  <c r="H4" i="16"/>
  <c r="H5" i="16"/>
  <c r="H6" i="16"/>
  <c r="H7" i="16"/>
  <c r="H8" i="16"/>
  <c r="H9" i="16"/>
  <c r="H10" i="16"/>
  <c r="H11" i="16"/>
  <c r="H12" i="16"/>
  <c r="H13" i="16"/>
  <c r="H14" i="16"/>
  <c r="H15" i="16"/>
  <c r="H16" i="16"/>
  <c r="H17" i="16"/>
  <c r="H18" i="16"/>
  <c r="H19" i="16"/>
  <c r="H20" i="16"/>
  <c r="H21" i="16"/>
  <c r="H22" i="16"/>
  <c r="H23" i="16"/>
  <c r="H24" i="16"/>
  <c r="H25" i="16"/>
  <c r="H26" i="16"/>
  <c r="H27" i="16"/>
  <c r="E24" i="18" l="1"/>
  <c r="E20" i="18"/>
  <c r="E19" i="18"/>
  <c r="E6" i="18"/>
  <c r="E4" i="18"/>
  <c r="E3" i="18"/>
  <c r="E21" i="18"/>
  <c r="E9" i="18"/>
  <c r="E18" i="18"/>
  <c r="E2" i="18"/>
  <c r="E8" i="18"/>
  <c r="E13" i="18"/>
  <c r="E12" i="18"/>
  <c r="E11" i="18"/>
  <c r="E17" i="18"/>
  <c r="E22" i="18"/>
  <c r="E26" i="18"/>
  <c r="E15" i="18"/>
  <c r="E10" i="18"/>
  <c r="E23" i="18"/>
  <c r="E14" i="18"/>
  <c r="E25" i="18"/>
  <c r="E7" i="18"/>
  <c r="E16" i="18"/>
  <c r="E5" i="18"/>
  <c r="G16" i="17"/>
  <c r="H16" i="17" s="1"/>
  <c r="G15" i="17"/>
  <c r="H15" i="17" s="1"/>
  <c r="G14" i="17"/>
  <c r="H14" i="17" s="1"/>
  <c r="G13" i="17"/>
  <c r="H13" i="17" s="1"/>
  <c r="G12" i="17"/>
  <c r="H12" i="17" s="1"/>
  <c r="G11" i="17"/>
  <c r="H11" i="17" s="1"/>
  <c r="G10" i="17"/>
  <c r="H10" i="17" s="1"/>
  <c r="G9" i="17"/>
  <c r="H9" i="17" s="1"/>
  <c r="G8" i="17"/>
  <c r="H8" i="17" s="1"/>
  <c r="G7" i="17"/>
  <c r="H7" i="17" s="1"/>
  <c r="G6" i="17"/>
  <c r="H6" i="17" s="1"/>
  <c r="G5" i="17"/>
  <c r="H5" i="17" s="1"/>
  <c r="G4" i="17"/>
  <c r="H4" i="17" s="1"/>
  <c r="G3" i="17"/>
  <c r="H3" i="17" s="1"/>
  <c r="G2" i="17"/>
  <c r="H2" i="17" s="1"/>
  <c r="H17" i="17" s="1"/>
  <c r="D14" i="15" l="1"/>
  <c r="C14" i="15"/>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Query - Sales" description="Connection to the 'Sales' query in the workbook." type="100" refreshedVersion="6" minRefreshableVersion="5">
    <extLst>
      <ext xmlns:x15="http://schemas.microsoft.com/office/spreadsheetml/2010/11/main" uri="{DE250136-89BD-433C-8126-D09CA5730AF9}">
        <x15:connection id="f590796b-5aac-44b5-82cd-d2ee58813cdc"/>
      </ext>
    </extLst>
  </connection>
  <connection id="2" xr16:uid="{00000000-0015-0000-FFFF-FFFF01000000}" name="Query - SalesReps" description="Connection to the 'SalesReps' query in the workbook." type="100" refreshedVersion="6" minRefreshableVersion="5">
    <extLst>
      <ext xmlns:x15="http://schemas.microsoft.com/office/spreadsheetml/2010/11/main" uri="{DE250136-89BD-433C-8126-D09CA5730AF9}">
        <x15:connection id="ef341ea4-c625-4796-b88c-43138e71c502"/>
      </ext>
    </extLst>
  </connection>
  <connection id="3" xr16:uid="{00000000-0015-0000-FFFF-FFFF02000000}" keepAlive="1" name="ThisWorkbookDataModel" description="Data Model" type="5" refreshedVersion="6" minRefreshableVersion="5">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<sst xmlns="http://schemas.openxmlformats.org/spreadsheetml/2006/main" count="351" uniqueCount="130">
  <si>
    <t>Social media</t>
  </si>
  <si>
    <t>Product ID</t>
  </si>
  <si>
    <t>Product Type</t>
  </si>
  <si>
    <t>Product Name</t>
  </si>
  <si>
    <t>Units Sold</t>
  </si>
  <si>
    <t>Current Price</t>
  </si>
  <si>
    <t>Task</t>
  </si>
  <si>
    <t>Worksheet</t>
  </si>
  <si>
    <t>Max Points</t>
  </si>
  <si>
    <t>Received Points</t>
  </si>
  <si>
    <t>TOTAL</t>
  </si>
  <si>
    <t>Comments</t>
  </si>
  <si>
    <t>Pet Type</t>
  </si>
  <si>
    <t>Sales Date</t>
  </si>
  <si>
    <t>Price per Unit</t>
  </si>
  <si>
    <t>H-13458</t>
  </si>
  <si>
    <t>Serene 8-month flea collar</t>
  </si>
  <si>
    <t>Health</t>
  </si>
  <si>
    <t>Dog</t>
  </si>
  <si>
    <t>T-22876</t>
  </si>
  <si>
    <t>Feline Bites, soft chewables</t>
  </si>
  <si>
    <t>Treat</t>
  </si>
  <si>
    <t>Cat</t>
  </si>
  <si>
    <t>F-39776</t>
  </si>
  <si>
    <t>2-story cat condo</t>
  </si>
  <si>
    <t>Furniture</t>
  </si>
  <si>
    <t>L-40117</t>
  </si>
  <si>
    <t>Retractable leash, reflective</t>
  </si>
  <si>
    <t>Training</t>
  </si>
  <si>
    <t>C-51386</t>
  </si>
  <si>
    <t>Airline-approved pet carrier</t>
  </si>
  <si>
    <t>Carrier</t>
  </si>
  <si>
    <t>E-55032</t>
  </si>
  <si>
    <t>Silent exercise wheel</t>
  </si>
  <si>
    <t>Exercise</t>
  </si>
  <si>
    <t>Small animal</t>
  </si>
  <si>
    <t>Y-11842</t>
  </si>
  <si>
    <t>Classic treat toy</t>
  </si>
  <si>
    <t>Toy</t>
  </si>
  <si>
    <t>T-23421</t>
  </si>
  <si>
    <t>Healthy Chews dog treats</t>
  </si>
  <si>
    <t>Y-12447</t>
  </si>
  <si>
    <t>Stacked tracks</t>
  </si>
  <si>
    <t>F-39845</t>
  </si>
  <si>
    <t>Window cat bed</t>
  </si>
  <si>
    <t>Y-12937</t>
  </si>
  <si>
    <t>Laser pointer</t>
  </si>
  <si>
    <t>T-24279</t>
  </si>
  <si>
    <t>Jerky chews</t>
  </si>
  <si>
    <t>E-57971</t>
  </si>
  <si>
    <t>Exercise track</t>
  </si>
  <si>
    <t>H-14165</t>
  </si>
  <si>
    <t>Tropical bird formula</t>
  </si>
  <si>
    <t>Bird</t>
  </si>
  <si>
    <t>L-74119</t>
  </si>
  <si>
    <t>Training collar with remote control</t>
  </si>
  <si>
    <t>E-52387</t>
  </si>
  <si>
    <t>Expandable bird cage</t>
  </si>
  <si>
    <t>E-52701</t>
  </si>
  <si>
    <t>Tunnel and tent for indoor cats</t>
  </si>
  <si>
    <t>F-39012</t>
  </si>
  <si>
    <t>Elevated bed, large</t>
  </si>
  <si>
    <t>F-36970</t>
  </si>
  <si>
    <t>Decorative litter box enclosure</t>
  </si>
  <si>
    <t>T-22854</t>
  </si>
  <si>
    <t>Grain-free crunchy bits</t>
  </si>
  <si>
    <t>L-40688</t>
  </si>
  <si>
    <t>Retractable hands-free leash</t>
  </si>
  <si>
    <t>C-34823</t>
  </si>
  <si>
    <t>Cold-weather coat</t>
  </si>
  <si>
    <t>Clothing</t>
  </si>
  <si>
    <t>C-32175</t>
  </si>
  <si>
    <t>Waterproof coat, small</t>
  </si>
  <si>
    <t>F-39074</t>
  </si>
  <si>
    <t>Super plush bed, medium</t>
  </si>
  <si>
    <t>F-32761</t>
  </si>
  <si>
    <t>Scratching post</t>
  </si>
  <si>
    <t>Y-01387</t>
  </si>
  <si>
    <t>Catnip feather and felt plush toys</t>
  </si>
  <si>
    <t>Discount Start</t>
  </si>
  <si>
    <t>Discount Price</t>
  </si>
  <si>
    <t>Promo Ad</t>
  </si>
  <si>
    <t>Number Discounted</t>
  </si>
  <si>
    <t>Total Price</t>
  </si>
  <si>
    <t>Average Price</t>
  </si>
  <si>
    <t>Ad ID</t>
  </si>
  <si>
    <t>Release Date</t>
  </si>
  <si>
    <t>Days to Run</t>
  </si>
  <si>
    <t>Channel</t>
  </si>
  <si>
    <t>Ad Amt</t>
  </si>
  <si>
    <t>Content marketing</t>
  </si>
  <si>
    <t>Pay per click</t>
  </si>
  <si>
    <t>Email marketing</t>
  </si>
  <si>
    <t>1082</t>
  </si>
  <si>
    <t>1532</t>
  </si>
  <si>
    <t>1599</t>
  </si>
  <si>
    <t>1654</t>
  </si>
  <si>
    <t>1761</t>
  </si>
  <si>
    <t>1875</t>
  </si>
  <si>
    <t>1932</t>
  </si>
  <si>
    <t>1981</t>
  </si>
  <si>
    <t>2011</t>
  </si>
  <si>
    <t>2094</t>
  </si>
  <si>
    <t>2142</t>
  </si>
  <si>
    <t>2176</t>
  </si>
  <si>
    <t>2203</t>
  </si>
  <si>
    <t>2208</t>
  </si>
  <si>
    <t>ID</t>
  </si>
  <si>
    <t>Article Information</t>
  </si>
  <si>
    <t>&gt; 1000</t>
  </si>
  <si>
    <t>Number of Ads</t>
  </si>
  <si>
    <t>Average Ad Amt</t>
  </si>
  <si>
    <t>Go to the October Sales worksheet, which lists the products sold in October 2021. 
a.	Format the October Sales data (range A1:G27) as a table with headers using Olive Green, Table Style Medium 5 so that Camille can summarize and filter the data. 
b.	Use October as the name of the table.</t>
  </si>
  <si>
    <t>October Sales</t>
  </si>
  <si>
    <t>Add a column to the right end of the table and use Total Price as the column heading. 
a.	In cell H2, enter a formula without using a function that uses structured references to multiply the price per unit (cell G2) by the units sold (cell F2) to find the total price. 
b.	Fill the range H3:H27 with the formula in cell H2 if Excel does not do so automatically.</t>
  </si>
  <si>
    <t>Filter the table using a custom AutoFilter to display products with a Price per Unit amount greater than $25.00.</t>
  </si>
  <si>
    <t>Go to the Proposed Discounts worksheet, which lists products and the discount prices that have been proposed for an upcoming sale in November. Camille notices that the Discounts table has a duplicate record. 
a.	Clear the filter from the Discounts table to display all the records. 
b.	Identify duplicates in the Product ID column and remove the duplicate record.</t>
  </si>
  <si>
    <t>Proposed Discounts</t>
  </si>
  <si>
    <t>Pet Stop plans to run promotional ads for all dog products with a discount price of more than $30.00. 
a.	In cell H2, enter a formula that includes structured references to display TRUE if a product has a Pet Type of "Dog" and a Discount Price value &gt;30. 
b.	Fill the range H3:H16 with the formula in cell H2 if Excel does not do so automatically.</t>
  </si>
  <si>
    <t>Add a Total Row to the Discounts table, which automatically counts the number of Promo Ad values. 
a.	Using the total row, display the sum of the Current Price and Discount Price amounts.</t>
  </si>
  <si>
    <t>Camille wants to compare the discount prices visually. 
a.	In the Discount Price column (range G2:G16), create a new Data Bars conditional formatting rule using Green Gradient Fill data bars.</t>
  </si>
  <si>
    <t>Camille also wants to summarize the number of discounted products by product type and calculate their total and average discounted prices.
a.	In cell K2, enter a formula that counts the number of Carrier products per product type, using cell J2 as the criteria. Fill the range K3:K9 with the formula in cell K2.
b.	In cell L2, enter a formula that totals the discount prices for Carrier products per product type, using cell J2 as the criteria. Fill the range L3:L9 with the formula in cell L2.
c.	In cell M2, enter a formula that averages the discount prices for Carrier products, using cell J2 as the criteria. Fill the range M3:M9 with the formula in cell M2.</t>
  </si>
  <si>
    <t>3+B8:B9</t>
  </si>
  <si>
    <t>Go to the October Ads worksheet, which lists all the digital ads released in October. Sort the data in the table in ascending order first by channel and then by release date.</t>
  </si>
  <si>
    <t>October Ads</t>
  </si>
  <si>
    <t>Go to the Ad Lookup worksheet, which lists all the ads released in October and planned for November. Camille wants to look up the release date of each ad. 
a.	In cell H3, INDEX and MATCH functions to look up the release date from the AdLookup table given the Ad ID recorded in H2.</t>
  </si>
  <si>
    <t>Ad Lookup</t>
  </si>
  <si>
    <t>Camille also wants to identify the number of ads that cost more than $1000.
a.	 In cell H7, create a formula using the DCOUNT function to count the number of ads that cost more than $1000.</t>
  </si>
  <si>
    <t>Finally, Camille wants to calculate the average ad amount for the Social media channel. 
a.	In cell H12, create a formula using the DAVERAGE function to average the ad amounts for the Social media channel.</t>
  </si>
  <si>
    <t>Total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</si>
</sst>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4" formatCode="_(&quot;$&quot;* #,##0.00_);_(&quot;$&quot;* \(#,##0.00\);_(&quot;$&quot;* &quot;-&quot;??_);_(@_)"/>
    <numFmt numFmtId="164" formatCode="&quot;$&quot;#,##0.00"/>
    <numFmt numFmtId="165" formatCode="_(&quot;$&quot;* #,##0_);_(&quot;$&quot;* \(#,##0\);_(&quot;$&quot;* &quot;-&quot;??_);_(@_)"/>
  </numFmts>
  <fonts count="10" x14ac:knownFonts="1">
    <font>
      <sz val="11"/>
      <color theme="1"/>
      <name val="Century Gothic"/>
      <family val="2"/>
      <scheme val="minor"/>
    </font>
    <font>
      <sz val="11"/>
      <color theme="1"/>
      <name val="Century Gothic"/>
      <family val="2"/>
      <scheme val="minor"/>
    </font>
    <font>
      <sz val="10"/>
      <name val="Arial"/>
      <family val="2"/>
    </font>
    <font>
      <sz val="28"/>
      <color rgb="FF0070C0"/>
      <name val="Century Gothic"/>
      <family val="2"/>
    </font>
    <font>
      <sz val="11"/>
      <color rgb="FF000000"/>
      <name val="Century Gothic"/>
      <family val="2"/>
    </font>
    <font>
      <b/>
      <sz val="11"/>
      <color theme="0"/>
      <name val="Century Gothic"/>
      <family val="2"/>
      <scheme val="minor"/>
    </font>
    <font>
      <b/>
      <sz val="11"/>
      <color theme="1"/>
      <name val="Century Gothic"/>
      <family val="2"/>
      <scheme val="minor"/>
    </font>
    <font>
      <b/>
      <sz val="12"/>
      <color theme="1"/>
      <name val="Century Gothic"/>
      <family val="2"/>
      <scheme val="minor"/>
    </font>
    <font>
      <sz val="10"/>
      <color theme="1"/>
      <name val="Century Gothic"/>
      <family val="2"/>
      <scheme val="minor"/>
    </font>
    <font>
      <b/>
      <sz val="11"/>
      <color theme="7" tint="-0.499984740745262"/>
      <name val="Century Gothic"/>
      <family val="2"/>
      <scheme val="minor"/>
    </font>
  </fonts>
  <fills count="7">
    <fill>
      <patternFill patternType="none"/>
    </fill>
    <fill>
      <patternFill patternType="gray125"/>
    </fill>
    <fill>
      <patternFill patternType="solid">
        <fgColor theme="0"/>
        <bgColor indexed="64"/>
      </patternFill>
    </fill>
    <fill>
      <patternFill patternType="solid">
        <fgColor theme="7"/>
        <bgColor theme="7"/>
      </patternFill>
    </fill>
    <fill>
      <patternFill patternType="solid">
        <fgColor theme="7"/>
        <bgColor theme="9"/>
      </patternFill>
    </fill>
    <fill>
      <patternFill patternType="solid">
        <fgColor theme="7" tint="0.79998168889431442"/>
        <bgColor theme="9" tint="0.79998168889431442"/>
      </patternFill>
    </fill>
    <fill>
      <patternFill patternType="solid">
        <fgColor theme="7" tint="0.79998168889431442"/>
        <bgColor theme="7" tint="0.79998168889431442"/>
      </patternFill>
    </fill>
  </fills>
  <borders count="15">
    <border>
      <left/>
      <right/>
      <top/>
      <bottom/>
      <diagonal/>
    </border>
    <border>
      <left/>
      <right/>
      <top style="thin">
        <color theme="9" tint="0.39997558519241921"/>
      </top>
      <bottom/>
      <diagonal/>
    </border>
    <border>
      <left/>
      <right/>
      <top style="thin">
        <color theme="7" tint="0.39997558519241921"/>
      </top>
      <bottom/>
      <diagonal/>
    </border>
    <border>
      <left style="thin">
        <color theme="7" tint="0.39994506668294322"/>
      </left>
      <right/>
      <top style="thin">
        <color theme="7" tint="0.39994506668294322"/>
      </top>
      <bottom style="thin">
        <color theme="7" tint="0.39994506668294322"/>
      </bottom>
      <diagonal/>
    </border>
    <border>
      <left/>
      <right/>
      <top style="thin">
        <color theme="7" tint="0.39994506668294322"/>
      </top>
      <bottom style="thin">
        <color theme="7" tint="0.39994506668294322"/>
      </bottom>
      <diagonal/>
    </border>
    <border>
      <left/>
      <right style="thin">
        <color theme="7" tint="0.39994506668294322"/>
      </right>
      <top style="thin">
        <color theme="7" tint="0.39994506668294322"/>
      </top>
      <bottom style="thin">
        <color theme="7" tint="0.39994506668294322"/>
      </bottom>
      <diagonal/>
    </border>
    <border>
      <left style="thin">
        <color theme="7"/>
      </left>
      <right/>
      <top style="thin">
        <color theme="7"/>
      </top>
      <bottom style="thin">
        <color theme="7" tint="0.39997558519241921"/>
      </bottom>
      <diagonal/>
    </border>
    <border>
      <left/>
      <right style="thin">
        <color theme="7"/>
      </right>
      <top style="thin">
        <color theme="7"/>
      </top>
      <bottom style="thin">
        <color theme="7" tint="0.39997558519241921"/>
      </bottom>
      <diagonal/>
    </border>
    <border>
      <left style="thin">
        <color theme="7"/>
      </left>
      <right/>
      <top style="thin">
        <color theme="7" tint="0.39997558519241921"/>
      </top>
      <bottom style="thin">
        <color theme="7" tint="0.39997558519241921"/>
      </bottom>
      <diagonal/>
    </border>
    <border>
      <left/>
      <right style="thin">
        <color theme="7"/>
      </right>
      <top style="thin">
        <color theme="7" tint="0.39997558519241921"/>
      </top>
      <bottom style="thin">
        <color theme="7" tint="0.39997558519241921"/>
      </bottom>
      <diagonal/>
    </border>
    <border>
      <left style="thin">
        <color theme="7"/>
      </left>
      <right/>
      <top/>
      <bottom/>
      <diagonal/>
    </border>
    <border>
      <left/>
      <right style="thin">
        <color theme="7"/>
      </right>
      <top/>
      <bottom/>
      <diagonal/>
    </border>
    <border>
      <left/>
      <right style="thin">
        <color theme="7"/>
      </right>
      <top/>
      <bottom style="thin">
        <color theme="8" tint="0.39994506668294322"/>
      </bottom>
      <diagonal/>
    </border>
    <border>
      <left style="thin">
        <color theme="7"/>
      </left>
      <right/>
      <top style="thin">
        <color theme="7" tint="0.39997558519241921"/>
      </top>
      <bottom style="thin">
        <color theme="7"/>
      </bottom>
      <diagonal/>
    </border>
    <border>
      <left/>
      <right style="thin">
        <color theme="7"/>
      </right>
      <top style="thin">
        <color theme="7" tint="0.39997558519241921"/>
      </top>
      <bottom style="thin">
        <color theme="7"/>
      </bottom>
      <diagonal/>
    </border>
  </borders>
  <cellStyleXfs count="5">
    <xf numFmtId="0" fontId="0" fillId="0" borderId="0"/>
    <xf numFmtId="0" fontId="2" fillId="0" borderId="0"/>
    <xf numFmtId="0" fontId="3" fillId="2" borderId="0">
      <alignment vertical="top" wrapText="1"/>
    </xf>
    <xf numFmtId="0" fontId="4" fillId="2" borderId="0">
      <alignment vertical="top" wrapText="1"/>
    </xf>
    <xf numFmtId="44" fontId="1" fillId="0" borderId="0" applyFont="0" applyFill="0" applyBorder="0" applyAlignment="0" applyProtection="0"/>
  </cellStyleXfs>
  <cellXfs count="57">
    <xf numFmtId="0" fontId="0" fillId="0" borderId="0" xfId="0"/>
    <xf numFmtId="0" fontId="0" fillId="0" borderId="0" xfId="0" applyAlignment="1">
      <alignment horizontal="center"/>
    </xf>
    <xf numFmtId="165" fontId="0" fillId="0" borderId="0" xfId="4" applyNumberFormat="1" applyFont="1"/>
    <xf numFmtId="0" fontId="0" fillId="0" borderId="0" xfId="0" applyAlignment="1">
      <alignment wrapText="1"/>
    </xf>
    <xf numFmtId="0" fontId="7" fillId="0" borderId="0" xfId="0" applyFont="1" applyAlignment="1">
      <alignment horizontal="center"/>
    </xf>
    <xf numFmtId="0" fontId="8" fillId="0" borderId="0" xfId="0" applyFont="1" applyAlignment="1">
      <alignment wrapText="1"/>
    </xf>
    <xf numFmtId="0" fontId="8" fillId="0" borderId="0" xfId="0" applyFont="1"/>
    <xf numFmtId="0" fontId="8" fillId="0" borderId="0" xfId="0" applyFont="1" applyAlignment="1">
      <alignment horizontal="right"/>
    </xf>
    <xf numFmtId="0" fontId="8" fillId="0" borderId="0" xfId="0" applyFont="1" applyAlignment="1">
      <alignment horizontal="right" wrapText="1"/>
    </xf>
    <xf numFmtId="0" fontId="0" fillId="0" borderId="0" xfId="0" applyAlignment="1">
      <alignment horizontal="right"/>
    </xf>
    <xf numFmtId="0" fontId="7" fillId="0" borderId="0" xfId="0" applyFont="1" applyAlignment="1">
      <alignment wrapText="1"/>
    </xf>
    <xf numFmtId="0" fontId="7" fillId="0" borderId="0" xfId="0" applyFont="1" applyAlignment="1">
      <alignment horizontal="center" wrapText="1"/>
    </xf>
    <xf numFmtId="0" fontId="6" fillId="0" borderId="0" xfId="0" applyFont="1" applyAlignment="1">
      <alignment horizontal="center" vertical="center"/>
    </xf>
    <xf numFmtId="0" fontId="6" fillId="0" borderId="0" xfId="0" applyFont="1" applyAlignment="1">
      <alignment horizontal="center" vertical="center" wrapText="1"/>
    </xf>
    <xf numFmtId="49" fontId="0" fillId="0" borderId="0" xfId="0" applyNumberFormat="1"/>
    <xf numFmtId="14" fontId="0" fillId="0" borderId="0" xfId="0" applyNumberFormat="1" applyAlignment="1">
      <alignment horizontal="center"/>
    </xf>
    <xf numFmtId="1" fontId="0" fillId="0" borderId="0" xfId="0" applyNumberFormat="1" applyAlignment="1">
      <alignment horizontal="center"/>
    </xf>
    <xf numFmtId="164" fontId="0" fillId="0" borderId="0" xfId="0" applyNumberFormat="1" applyAlignment="1">
      <alignment horizontal="right"/>
    </xf>
    <xf numFmtId="0" fontId="5" fillId="3" borderId="0" xfId="0" applyFont="1" applyFill="1" applyAlignment="1">
      <alignment horizontal="center" vertical="center"/>
    </xf>
    <xf numFmtId="0" fontId="5" fillId="3" borderId="0" xfId="0" applyFont="1" applyFill="1" applyAlignment="1">
      <alignment horizontal="center" vertical="center" wrapText="1"/>
    </xf>
    <xf numFmtId="0" fontId="0" fillId="0" borderId="0" xfId="0" applyAlignment="1">
      <alignment horizontal="center" vertical="center" wrapText="1"/>
    </xf>
    <xf numFmtId="0" fontId="5" fillId="4" borderId="1" xfId="0" applyFont="1" applyFill="1" applyBorder="1" applyAlignment="1">
      <alignment horizontal="center" vertical="center" wrapText="1"/>
    </xf>
    <xf numFmtId="14" fontId="0" fillId="0" borderId="2" xfId="0" applyNumberFormat="1" applyBorder="1" applyAlignment="1">
      <alignment horizontal="center"/>
    </xf>
    <xf numFmtId="164" fontId="0" fillId="0" borderId="2" xfId="4" applyNumberFormat="1" applyFont="1" applyFill="1" applyBorder="1" applyAlignment="1">
      <alignment horizontal="center"/>
    </xf>
    <xf numFmtId="164" fontId="0" fillId="0" borderId="0" xfId="4" applyNumberFormat="1" applyFont="1" applyFill="1" applyBorder="1" applyAlignment="1">
      <alignment horizontal="center"/>
    </xf>
    <xf numFmtId="49" fontId="0" fillId="5" borderId="3" xfId="0" applyNumberFormat="1" applyFill="1" applyBorder="1"/>
    <xf numFmtId="1" fontId="0" fillId="5" borderId="4" xfId="0" applyNumberFormat="1" applyFill="1" applyBorder="1" applyAlignment="1">
      <alignment horizontal="center" vertical="center"/>
    </xf>
    <xf numFmtId="165" fontId="0" fillId="5" borderId="4" xfId="4" applyNumberFormat="1" applyFont="1" applyFill="1" applyBorder="1" applyAlignment="1">
      <alignment horizontal="center"/>
    </xf>
    <xf numFmtId="165" fontId="0" fillId="5" borderId="5" xfId="4" applyNumberFormat="1" applyFont="1" applyFill="1" applyBorder="1" applyAlignment="1">
      <alignment horizontal="center"/>
    </xf>
    <xf numFmtId="0" fontId="0" fillId="0" borderId="0" xfId="4" applyNumberFormat="1" applyFont="1" applyAlignment="1">
      <alignment horizontal="center"/>
    </xf>
    <xf numFmtId="0" fontId="0" fillId="0" borderId="0" xfId="4" applyNumberFormat="1" applyFont="1"/>
    <xf numFmtId="0" fontId="0" fillId="0" borderId="0" xfId="0" applyAlignment="1">
      <alignment horizontal="center" vertical="center"/>
    </xf>
    <xf numFmtId="0" fontId="0" fillId="0" borderId="0" xfId="0" applyAlignment="1">
      <alignment vertical="center" wrapText="1"/>
    </xf>
    <xf numFmtId="1" fontId="0" fillId="0" borderId="0" xfId="0" applyNumberFormat="1"/>
    <xf numFmtId="165" fontId="0" fillId="0" borderId="0" xfId="4" applyNumberFormat="1" applyFont="1" applyAlignment="1">
      <alignment horizontal="center"/>
    </xf>
    <xf numFmtId="49" fontId="0" fillId="0" borderId="0" xfId="0" applyNumberFormat="1" applyAlignment="1">
      <alignment horizontal="center"/>
    </xf>
    <xf numFmtId="0" fontId="9" fillId="0" borderId="0" xfId="0" applyFont="1"/>
    <xf numFmtId="1" fontId="0" fillId="6" borderId="8" xfId="0" applyNumberFormat="1" applyFill="1" applyBorder="1" applyAlignment="1">
      <alignment horizontal="left"/>
    </xf>
    <xf numFmtId="1" fontId="0" fillId="6" borderId="9" xfId="0" applyNumberFormat="1" applyFill="1" applyBorder="1" applyAlignment="1">
      <alignment horizontal="center"/>
    </xf>
    <xf numFmtId="0" fontId="9" fillId="0" borderId="0" xfId="0" applyFont="1" applyAlignment="1">
      <alignment horizontal="right"/>
    </xf>
    <xf numFmtId="42" fontId="0" fillId="0" borderId="0" xfId="0" applyNumberFormat="1" applyAlignment="1">
      <alignment horizontal="center"/>
    </xf>
    <xf numFmtId="14" fontId="0" fillId="6" borderId="9" xfId="0" applyNumberFormat="1" applyFill="1" applyBorder="1" applyAlignment="1">
      <alignment horizontal="center"/>
    </xf>
    <xf numFmtId="0" fontId="0" fillId="0" borderId="10" xfId="0" applyBorder="1"/>
    <xf numFmtId="0" fontId="0" fillId="0" borderId="11" xfId="0" applyBorder="1"/>
    <xf numFmtId="0" fontId="9" fillId="0" borderId="11" xfId="0" applyFont="1" applyBorder="1" applyAlignment="1">
      <alignment horizontal="right"/>
    </xf>
    <xf numFmtId="0" fontId="9" fillId="0" borderId="0" xfId="0" applyFont="1" applyAlignment="1">
      <alignment horizontal="center"/>
    </xf>
    <xf numFmtId="0" fontId="9" fillId="0" borderId="12" xfId="0" applyFont="1" applyBorder="1" applyAlignment="1">
      <alignment horizontal="right"/>
    </xf>
    <xf numFmtId="1" fontId="0" fillId="6" borderId="13" xfId="0" applyNumberFormat="1" applyFill="1" applyBorder="1" applyAlignment="1">
      <alignment horizontal="left"/>
    </xf>
    <xf numFmtId="164" fontId="0" fillId="6" borderId="14" xfId="4" applyNumberFormat="1" applyFont="1" applyFill="1" applyBorder="1" applyAlignment="1">
      <alignment horizontal="center"/>
    </xf>
    <xf numFmtId="1" fontId="0" fillId="0" borderId="0" xfId="0" applyNumberFormat="1" applyAlignment="1">
      <alignment horizontal="left"/>
    </xf>
    <xf numFmtId="0" fontId="5" fillId="3" borderId="6" xfId="0" applyFont="1" applyFill="1" applyBorder="1" applyAlignment="1">
      <alignment horizontal="center" vertical="center"/>
    </xf>
    <xf numFmtId="0" fontId="5" fillId="3" borderId="7" xfId="0" applyFont="1" applyFill="1" applyBorder="1" applyAlignment="1">
      <alignment horizontal="center" vertical="center"/>
    </xf>
    <xf numFmtId="0" fontId="0" fillId="0" borderId="0" xfId="0" applyFont="1" applyFill="1" applyBorder="1"/>
    <xf numFmtId="0" fontId="0" fillId="0" borderId="0" xfId="0" applyFont="1" applyFill="1" applyBorder="1" applyAlignment="1">
      <alignment horizontal="center"/>
    </xf>
    <xf numFmtId="0" fontId="0" fillId="0" borderId="0" xfId="0" applyFont="1" applyFill="1" applyBorder="1" applyAlignment="1">
      <alignment horizontal="left"/>
    </xf>
    <xf numFmtId="0" fontId="1" fillId="0" borderId="0" xfId="0" applyNumberFormat="1" applyFont="1" applyFill="1" applyBorder="1" applyAlignment="1">
      <alignment horizontal="center"/>
    </xf>
    <xf numFmtId="164" fontId="0" fillId="0" borderId="0" xfId="0" applyNumberFormat="1" applyFont="1" applyFill="1" applyBorder="1" applyAlignment="1">
      <alignment horizontal="center"/>
    </xf>
  </cellXfs>
  <cellStyles count="5">
    <cellStyle name="Currency" xfId="4" builtinId="4"/>
    <cellStyle name="Normal" xfId="0" builtinId="0"/>
    <cellStyle name="Normal 2 2" xfId="1" xr:uid="{00000000-0005-0000-0000-000005000000}"/>
    <cellStyle name="Student Name" xfId="2" xr:uid="{00000000-0005-0000-0000-000006000000}"/>
    <cellStyle name="Submission" xfId="3" xr:uid="{00000000-0005-0000-0000-000007000000}"/>
  </cellStyles>
  <dxfs count="45">
    <dxf>
      <font>
        <color rgb="FF9C0006"/>
      </font>
      <fill>
        <patternFill>
          <bgColor rgb="FFFFC7CE"/>
        </patternFill>
      </fill>
    </dxf>
    <dxf>
      <font>
        <color rgb="FF9C0006"/>
      </font>
      <fill>
        <patternFill>
          <bgColor rgb="FFFFC7CE"/>
        </patternFill>
      </fill>
    </dxf>
    <dxf>
      <font>
        <b val="0"/>
        <i val="0"/>
        <strike val="0"/>
        <condense val="0"/>
        <extend val="0"/>
        <outline val="0"/>
        <shadow val="0"/>
        <u val="none"/>
        <vertAlign val="baseline"/>
        <sz val="11"/>
        <color theme="1"/>
        <name val="Century Gothic"/>
        <family val="2"/>
        <scheme val="minor"/>
      </font>
      <numFmt numFmtId="0" formatCode="General"/>
      <fill>
        <patternFill patternType="none">
          <fgColor indexed="64"/>
          <bgColor indexed="65"/>
        </patternFill>
      </fill>
      <alignment horizontal="center" vertical="bottom" textRotation="0" wrapText="0" indent="0" justifyLastLine="0" shrinkToFit="0" readingOrder="0"/>
      <border diagonalUp="0" diagonalDown="0" outline="0">
        <left/>
        <right/>
        <top/>
        <bottom/>
      </border>
    </dxf>
    <dxf>
      <font>
        <b val="0"/>
        <i val="0"/>
        <strike val="0"/>
        <condense val="0"/>
        <extend val="0"/>
        <outline val="0"/>
        <shadow val="0"/>
        <u val="none"/>
        <vertAlign val="baseline"/>
        <sz val="11"/>
        <color theme="1"/>
        <name val="Century Gothic"/>
        <family val="2"/>
        <scheme val="minor"/>
      </font>
      <numFmt numFmtId="0" formatCode="General"/>
      <fill>
        <patternFill patternType="none">
          <fgColor indexed="64"/>
          <bgColor indexed="65"/>
        </patternFill>
      </fill>
      <alignment horizontal="center" vertical="bottom" textRotation="0" wrapText="0" indent="0" justifyLastLine="0" shrinkToFit="0" readingOrder="0"/>
      <border diagonalUp="0" diagonalDown="0" outline="0">
        <left/>
        <right/>
        <top/>
        <bottom/>
      </border>
    </dxf>
    <dxf>
      <font>
        <b val="0"/>
        <i val="0"/>
        <strike val="0"/>
        <condense val="0"/>
        <extend val="0"/>
        <outline val="0"/>
        <shadow val="0"/>
        <u val="none"/>
        <vertAlign val="baseline"/>
        <sz val="11"/>
        <color theme="1"/>
        <name val="Century Gothic"/>
        <family val="2"/>
        <scheme val="minor"/>
      </font>
      <fill>
        <patternFill patternType="none">
          <fgColor indexed="64"/>
          <bgColor indexed="65"/>
        </patternFill>
      </fill>
      <alignment horizontal="left" vertical="bottom" textRotation="0" wrapText="0" indent="0" justifyLastLine="0" shrinkToFit="0" readingOrder="0"/>
      <border diagonalUp="0" diagonalDown="0" outline="0">
        <left/>
        <right/>
        <top/>
        <bottom/>
      </border>
    </dxf>
    <dxf>
      <font>
        <b val="0"/>
        <i val="0"/>
        <strike val="0"/>
        <condense val="0"/>
        <extend val="0"/>
        <outline val="0"/>
        <shadow val="0"/>
        <u val="none"/>
        <vertAlign val="baseline"/>
        <sz val="11"/>
        <color theme="1"/>
        <name val="Century Gothic"/>
        <family val="2"/>
        <scheme val="minor"/>
      </font>
      <fill>
        <patternFill patternType="none">
          <fgColor indexed="64"/>
          <bgColor indexed="65"/>
        </patternFill>
      </fill>
      <alignment horizontal="center" vertical="bottom" textRotation="0" wrapText="0" indent="0" justifyLastLine="0" shrinkToFit="0" readingOrder="0"/>
      <border diagonalUp="0" diagonalDown="0" outline="0">
        <left/>
        <right/>
        <top/>
        <bottom/>
      </border>
    </dxf>
    <dxf>
      <font>
        <b val="0"/>
        <i val="0"/>
        <strike val="0"/>
        <condense val="0"/>
        <extend val="0"/>
        <outline val="0"/>
        <shadow val="0"/>
        <u val="none"/>
        <vertAlign val="baseline"/>
        <sz val="11"/>
        <color theme="1"/>
        <name val="Century Gothic"/>
        <family val="2"/>
        <scheme val="minor"/>
      </font>
      <fill>
        <patternFill patternType="none">
          <fgColor indexed="64"/>
          <bgColor indexed="65"/>
        </patternFill>
      </fill>
      <border diagonalUp="0" diagonalDown="0" outline="0">
        <left/>
        <right/>
        <top/>
        <bottom/>
      </border>
    </dxf>
    <dxf>
      <font>
        <b val="0"/>
        <i val="0"/>
        <strike val="0"/>
        <condense val="0"/>
        <extend val="0"/>
        <outline val="0"/>
        <shadow val="0"/>
        <u val="none"/>
        <vertAlign val="baseline"/>
        <sz val="11"/>
        <color theme="1"/>
        <name val="Century Gothic"/>
        <family val="2"/>
        <scheme val="minor"/>
      </font>
      <fill>
        <patternFill patternType="none">
          <fgColor indexed="64"/>
          <bgColor indexed="65"/>
        </patternFill>
      </fill>
      <border diagonalUp="0" diagonalDown="0" outline="0">
        <left/>
        <right/>
        <top/>
        <bottom/>
      </border>
    </dxf>
    <dxf>
      <font>
        <b val="0"/>
        <i val="0"/>
        <strike val="0"/>
        <condense val="0"/>
        <extend val="0"/>
        <outline val="0"/>
        <shadow val="0"/>
        <u val="none"/>
        <vertAlign val="baseline"/>
        <sz val="11"/>
        <color theme="1"/>
        <name val="Century Gothic"/>
        <family val="2"/>
        <scheme val="minor"/>
      </font>
      <fill>
        <patternFill patternType="none">
          <fgColor indexed="64"/>
          <bgColor indexed="65"/>
        </patternFill>
      </fill>
      <border diagonalUp="0" diagonalDown="0" outline="0">
        <left/>
        <right/>
        <top/>
        <bottom/>
      </border>
    </dxf>
    <dxf>
      <font>
        <b val="0"/>
        <i val="0"/>
        <strike val="0"/>
        <condense val="0"/>
        <extend val="0"/>
        <outline val="0"/>
        <shadow val="0"/>
        <u val="none"/>
        <vertAlign val="baseline"/>
        <sz val="11"/>
        <color theme="1"/>
        <name val="Century Gothic"/>
        <family val="2"/>
        <scheme val="minor"/>
      </font>
      <fill>
        <patternFill patternType="none">
          <fgColor indexed="64"/>
          <bgColor indexed="65"/>
        </patternFill>
      </fill>
      <border diagonalUp="0" diagonalDown="0" outline="0">
        <left/>
        <right/>
        <top/>
        <bottom/>
      </border>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b val="0"/>
        <i val="0"/>
        <strike val="0"/>
        <condense val="0"/>
        <extend val="0"/>
        <outline val="0"/>
        <shadow val="0"/>
        <u val="none"/>
        <vertAlign val="baseline"/>
        <sz val="11"/>
        <color theme="1"/>
        <name val="Century Gothic"/>
        <scheme val="minor"/>
      </font>
      <numFmt numFmtId="164" formatCode="&quot;$&quot;#,##0.00"/>
      <fill>
        <patternFill patternType="none">
          <fgColor indexed="64"/>
          <bgColor indexed="65"/>
        </patternFill>
      </fill>
      <alignment horizontal="center" vertical="bottom" textRotation="0" wrapText="0" indent="0" justifyLastLine="0" shrinkToFit="0" readingOrder="0"/>
      <border diagonalUp="0" diagonalDown="0">
        <left/>
        <right/>
        <top style="thin">
          <color theme="7" tint="0.39997558519241921"/>
        </top>
        <bottom/>
      </border>
    </dxf>
    <dxf>
      <numFmt numFmtId="164" formatCode="&quot;$&quot;#,##0.00"/>
      <alignment horizontal="right" vertical="bottom" textRotation="0" wrapText="0" indent="0" justifyLastLine="0" shrinkToFit="0" readingOrder="0"/>
    </dxf>
    <dxf>
      <font>
        <b/>
        <i val="0"/>
        <strike val="0"/>
        <condense val="0"/>
        <extend val="0"/>
        <outline val="0"/>
        <shadow val="0"/>
        <u val="none"/>
        <vertAlign val="baseline"/>
        <sz val="11"/>
        <color theme="1"/>
        <name val="Century Gothic"/>
        <family val="2"/>
        <scheme val="minor"/>
      </font>
      <alignment horizontal="center" vertical="center" textRotation="0" wrapText="1" indent="0" justifyLastLine="0" shrinkToFit="0" readingOrder="0"/>
    </dxf>
    <dxf>
      <numFmt numFmtId="164" formatCode="&quot;$&quot;#,##0.00"/>
      <alignment horizontal="right" vertical="bottom" textRotation="0" wrapText="0" indent="0" justifyLastLine="0" shrinkToFit="0" readingOrder="0"/>
    </dxf>
    <dxf>
      <numFmt numFmtId="1" formatCode="0"/>
      <alignment horizontal="center" vertical="bottom" textRotation="0" wrapText="0" indent="0" justifyLastLine="0" shrinkToFit="0" readingOrder="0"/>
    </dxf>
    <dxf>
      <numFmt numFmtId="19" formatCode="m/d/yyyy"/>
      <alignment horizontal="center" vertical="bottom" textRotation="0" wrapText="0" indent="0" justifyLastLine="0" shrinkToFit="0" readingOrder="0"/>
    </dxf>
    <dxf>
      <numFmt numFmtId="30" formatCode="@"/>
    </dxf>
    <dxf>
      <numFmt numFmtId="165" formatCode="_(&quot;$&quot;* #,##0_);_(&quot;$&quot;* \(#,##0\);_(&quot;$&quot;* &quot;-&quot;??_);_(@_)"/>
      <alignment horizontal="center" vertical="bottom" textRotation="0" wrapText="0" indent="0" justifyLastLine="0" shrinkToFit="0" readingOrder="0"/>
    </dxf>
    <dxf>
      <numFmt numFmtId="19" formatCode="m/d/yyyy"/>
      <alignment horizontal="center" vertical="bottom" textRotation="0" wrapText="0" indent="0" justifyLastLine="0" shrinkToFit="0" readingOrder="0"/>
    </dxf>
    <dxf>
      <numFmt numFmtId="1" formatCode="0"/>
      <fill>
        <patternFill patternType="none">
          <fgColor indexed="64"/>
          <bgColor indexed="65"/>
        </patternFill>
      </fill>
      <alignment horizontal="general" vertical="bottom" textRotation="0" wrapText="0" indent="0" justifyLastLine="0" shrinkToFit="0" readingOrder="0"/>
    </dxf>
    <dxf>
      <numFmt numFmtId="30" formatCode="@"/>
    </dxf>
    <dxf>
      <font>
        <b val="0"/>
        <i val="0"/>
        <strike val="0"/>
        <condense val="0"/>
        <extend val="0"/>
        <outline val="0"/>
        <shadow val="0"/>
        <u val="none"/>
        <vertAlign val="baseline"/>
        <sz val="12"/>
        <color theme="1"/>
        <name val="Century Gothic"/>
        <scheme val="minor"/>
      </font>
      <numFmt numFmtId="1" formatCode="0"/>
      <alignment horizontal="center" vertical="bottom" textRotation="0" wrapText="0" indent="0" justifyLastLine="0" shrinkToFit="0" readingOrder="0"/>
    </dxf>
    <dxf>
      <alignment vertical="center" textRotation="0" indent="0" justifyLastLine="0" shrinkToFit="0" readingOrder="0"/>
    </dxf>
    <dxf>
      <numFmt numFmtId="165" formatCode="_(&quot;$&quot;* #,##0_);_(&quot;$&quot;* \(#,##0\);_(&quot;$&quot;* &quot;-&quot;??_);_(@_)"/>
      <alignment horizontal="center" vertical="bottom" textRotation="0" indent="0" justifyLastLine="0" shrinkToFit="0" readingOrder="0"/>
    </dxf>
    <dxf>
      <numFmt numFmtId="1" formatCode="0"/>
      <fill>
        <patternFill patternType="none">
          <fgColor indexed="64"/>
          <bgColor indexed="65"/>
        </patternFill>
      </fill>
      <alignment horizontal="general" vertical="bottom" textRotation="0" wrapText="0" indent="0" justifyLastLine="0" shrinkToFit="0" readingOrder="0"/>
    </dxf>
    <dxf>
      <numFmt numFmtId="1" formatCode="0"/>
      <alignment horizontal="center" vertical="bottom" textRotation="0" wrapText="0" indent="0" justifyLastLine="0" shrinkToFit="0" readingOrder="0"/>
    </dxf>
    <dxf>
      <numFmt numFmtId="19" formatCode="m/d/yyyy"/>
      <alignment horizontal="center" vertical="bottom" textRotation="0" wrapText="0" indent="0" justifyLastLine="0" shrinkToFit="0" readingOrder="0"/>
    </dxf>
    <dxf>
      <numFmt numFmtId="30" formatCode="@"/>
      <alignment horizontal="center" vertical="bottom" textRotation="0" wrapText="0" indent="0" justifyLastLine="0" shrinkToFit="0" readingOrder="0"/>
    </dxf>
    <dxf>
      <font>
        <b val="0"/>
        <i val="0"/>
        <strike val="0"/>
        <condense val="0"/>
        <extend val="0"/>
        <outline val="0"/>
        <shadow val="0"/>
        <u val="none"/>
        <vertAlign val="baseline"/>
        <sz val="11"/>
        <color theme="1"/>
        <name val="Century Gothic"/>
        <scheme val="minor"/>
      </font>
      <numFmt numFmtId="164" formatCode="&quot;$&quot;#,##0.00"/>
      <fill>
        <patternFill patternType="none">
          <fgColor indexed="64"/>
          <bgColor indexed="65"/>
        </patternFill>
      </fill>
      <alignment horizontal="center" vertical="bottom" textRotation="0" wrapText="0" indent="0" justifyLastLine="0" shrinkToFit="0" readingOrder="0"/>
      <border diagonalUp="0" diagonalDown="0">
        <left/>
        <right/>
        <top style="thin">
          <color theme="7" tint="0.39997558519241921"/>
        </top>
        <bottom/>
      </border>
    </dxf>
    <dxf>
      <font>
        <b val="0"/>
        <i val="0"/>
        <strike val="0"/>
        <condense val="0"/>
        <extend val="0"/>
        <outline val="0"/>
        <shadow val="0"/>
        <u val="none"/>
        <vertAlign val="baseline"/>
        <sz val="11"/>
        <color theme="1"/>
        <name val="Century Gothic"/>
        <scheme val="minor"/>
      </font>
      <numFmt numFmtId="164" formatCode="&quot;$&quot;#,##0.00"/>
      <fill>
        <patternFill patternType="none">
          <fgColor indexed="64"/>
          <bgColor indexed="65"/>
        </patternFill>
      </fill>
      <alignment horizontal="left" vertical="bottom" textRotation="0" wrapText="0" indent="0" justifyLastLine="0" shrinkToFit="0" readingOrder="0"/>
      <border diagonalUp="0" diagonalDown="0" outline="0">
        <left/>
        <right/>
        <top style="thin">
          <color theme="7" tint="0.39997558519241921"/>
        </top>
        <bottom/>
      </border>
    </dxf>
    <dxf>
      <font>
        <b val="0"/>
        <i val="0"/>
        <strike val="0"/>
        <condense val="0"/>
        <extend val="0"/>
        <outline val="0"/>
        <shadow val="0"/>
        <u val="none"/>
        <vertAlign val="baseline"/>
        <sz val="11"/>
        <color theme="1"/>
        <name val="Century Gothic"/>
        <scheme val="minor"/>
      </font>
      <numFmt numFmtId="19" formatCode="m/d/yyyy"/>
      <fill>
        <patternFill patternType="none">
          <fgColor indexed="64"/>
          <bgColor indexed="65"/>
        </patternFill>
      </fill>
      <alignment horizontal="center" vertical="bottom" textRotation="0" wrapText="0" indent="0" justifyLastLine="0" shrinkToFit="0" readingOrder="0"/>
      <border diagonalUp="0" diagonalDown="0" outline="0">
        <left/>
        <right/>
        <top style="thin">
          <color theme="7" tint="0.39997558519241921"/>
        </top>
        <bottom/>
      </border>
    </dxf>
    <dxf>
      <font>
        <b val="0"/>
        <i val="0"/>
        <strike val="0"/>
        <condense val="0"/>
        <extend val="0"/>
        <outline val="0"/>
        <shadow val="0"/>
        <u val="none"/>
        <vertAlign val="baseline"/>
        <sz val="11"/>
        <color theme="1"/>
        <name val="Century Gothic"/>
        <scheme val="minor"/>
      </font>
      <numFmt numFmtId="30" formatCode="@"/>
      <fill>
        <patternFill patternType="none">
          <fgColor indexed="64"/>
          <bgColor indexed="65"/>
        </patternFill>
      </fill>
      <border diagonalUp="0" diagonalDown="0">
        <left/>
        <right/>
        <top style="thin">
          <color theme="7" tint="0.39997558519241921"/>
        </top>
        <bottom/>
        <vertical/>
        <horizontal/>
      </border>
    </dxf>
    <dxf>
      <font>
        <b val="0"/>
        <i val="0"/>
        <strike val="0"/>
        <condense val="0"/>
        <extend val="0"/>
        <outline val="0"/>
        <shadow val="0"/>
        <u val="none"/>
        <vertAlign val="baseline"/>
        <sz val="11"/>
        <color theme="1"/>
        <name val="Century Gothic"/>
        <scheme val="minor"/>
      </font>
      <numFmt numFmtId="30" formatCode="@"/>
      <fill>
        <patternFill patternType="none">
          <fgColor indexed="64"/>
          <bgColor indexed="65"/>
        </patternFill>
      </fill>
      <border diagonalUp="0" diagonalDown="0">
        <left/>
        <right/>
        <top style="thin">
          <color theme="7" tint="0.39997558519241921"/>
        </top>
        <bottom/>
        <vertical/>
        <horizontal/>
      </border>
    </dxf>
    <dxf>
      <font>
        <b val="0"/>
        <i val="0"/>
        <strike val="0"/>
        <condense val="0"/>
        <extend val="0"/>
        <outline val="0"/>
        <shadow val="0"/>
        <u val="none"/>
        <vertAlign val="baseline"/>
        <sz val="11"/>
        <color theme="1"/>
        <name val="Century Gothic"/>
        <scheme val="minor"/>
      </font>
      <numFmt numFmtId="30" formatCode="@"/>
      <fill>
        <patternFill patternType="none">
          <fgColor indexed="64"/>
          <bgColor indexed="65"/>
        </patternFill>
      </fill>
      <border diagonalUp="0" diagonalDown="0">
        <left/>
        <right/>
        <top style="thin">
          <color theme="7" tint="0.39997558519241921"/>
        </top>
        <bottom/>
        <vertical/>
        <horizontal/>
      </border>
    </dxf>
    <dxf>
      <font>
        <b val="0"/>
        <i val="0"/>
        <strike val="0"/>
        <condense val="0"/>
        <extend val="0"/>
        <outline val="0"/>
        <shadow val="0"/>
        <u val="none"/>
        <vertAlign val="baseline"/>
        <sz val="11"/>
        <color theme="1"/>
        <name val="Century Gothic"/>
        <scheme val="minor"/>
      </font>
      <numFmt numFmtId="30" formatCode="@"/>
      <fill>
        <patternFill patternType="none">
          <fgColor indexed="64"/>
          <bgColor indexed="65"/>
        </patternFill>
      </fill>
      <border diagonalUp="0" diagonalDown="0">
        <left/>
        <right/>
        <top style="thin">
          <color theme="7" tint="0.39997558519241921"/>
        </top>
        <bottom/>
        <vertical/>
        <horizontal/>
      </border>
    </dxf>
    <dxf>
      <border outline="0">
        <left style="thin">
          <color theme="7" tint="0.39997558519241921"/>
        </left>
        <right style="thin">
          <color theme="7" tint="0.39997558519241921"/>
        </right>
        <top style="thin">
          <color theme="7" tint="0.39997558519241921"/>
        </top>
        <bottom style="thin">
          <color theme="7" tint="0.39997558519241921"/>
        </bottom>
      </border>
    </dxf>
    <dxf>
      <font>
        <b/>
        <i val="0"/>
        <strike val="0"/>
        <condense val="0"/>
        <extend val="0"/>
        <outline val="0"/>
        <shadow val="0"/>
        <u val="none"/>
        <vertAlign val="baseline"/>
        <sz val="11"/>
        <color theme="0"/>
        <name val="Century Gothic"/>
        <scheme val="minor"/>
      </font>
      <fill>
        <patternFill patternType="solid">
          <fgColor theme="7"/>
          <bgColor theme="7"/>
        </patternFill>
      </fill>
      <alignment horizontal="center" vertical="center"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0"/>
        <color theme="1"/>
        <name val="Century Gothic"/>
        <family val="2"/>
        <scheme val="minor"/>
      </font>
    </dxf>
    <dxf>
      <font>
        <b val="0"/>
        <i val="0"/>
        <strike val="0"/>
        <condense val="0"/>
        <extend val="0"/>
        <outline val="0"/>
        <shadow val="0"/>
        <u val="none"/>
        <vertAlign val="baseline"/>
        <sz val="10"/>
        <color theme="1"/>
        <name val="Century Gothic"/>
        <family val="2"/>
        <scheme val="minor"/>
      </font>
      <alignment horizontal="right" vertical="bottom" textRotation="0" wrapText="0" indent="0" justifyLastLine="0" shrinkToFit="0" readingOrder="0"/>
    </dxf>
    <dxf>
      <font>
        <b val="0"/>
        <i val="0"/>
        <strike val="0"/>
        <condense val="0"/>
        <extend val="0"/>
        <outline val="0"/>
        <shadow val="0"/>
        <u val="none"/>
        <vertAlign val="baseline"/>
        <sz val="10"/>
        <color theme="1"/>
        <name val="Century Gothic"/>
        <family val="2"/>
        <scheme val="minor"/>
      </font>
      <alignment horizontal="general" vertical="bottom" textRotation="0" wrapText="1" indent="0" justifyLastLine="0" shrinkToFit="0" readingOrder="0"/>
    </dxf>
    <dxf>
      <font>
        <b/>
        <i val="0"/>
        <strike val="0"/>
        <condense val="0"/>
        <extend val="0"/>
        <outline val="0"/>
        <shadow val="0"/>
        <u val="none"/>
        <vertAlign val="baseline"/>
        <sz val="12"/>
        <color theme="1"/>
        <name val="Century Gothic"/>
        <scheme val="minor"/>
      </font>
      <alignment horizontal="center"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microsoft.com/office/2017/06/relationships/rdRichValueStructure" Target="richData/rdrichvaluestructure.xml"/><Relationship Id="rId18" Type="http://schemas.openxmlformats.org/officeDocument/2006/relationships/customXml" Target="../customXml/item2.xml"/><Relationship Id="rId26" Type="http://schemas.openxmlformats.org/officeDocument/2006/relationships/customXml" Target="../customXml/item10.xml"/><Relationship Id="rId3" Type="http://schemas.openxmlformats.org/officeDocument/2006/relationships/worksheet" Target="worksheets/sheet3.xml"/><Relationship Id="rId21" Type="http://schemas.openxmlformats.org/officeDocument/2006/relationships/customXml" Target="../customXml/item5.xml"/><Relationship Id="rId34" Type="http://schemas.openxmlformats.org/officeDocument/2006/relationships/customXml" Target="../customXml/item18.xml"/><Relationship Id="rId7" Type="http://schemas.openxmlformats.org/officeDocument/2006/relationships/theme" Target="theme/theme1.xml"/><Relationship Id="rId12" Type="http://schemas.microsoft.com/office/2017/06/relationships/rdRichValue" Target="richData/rdrichvalue.xml"/><Relationship Id="rId17" Type="http://schemas.openxmlformats.org/officeDocument/2006/relationships/customXml" Target="../customXml/item1.xml"/><Relationship Id="rId25" Type="http://schemas.openxmlformats.org/officeDocument/2006/relationships/customXml" Target="../customXml/item9.xml"/><Relationship Id="rId33" Type="http://schemas.openxmlformats.org/officeDocument/2006/relationships/customXml" Target="../customXml/item17.xml"/><Relationship Id="rId2" Type="http://schemas.openxmlformats.org/officeDocument/2006/relationships/worksheet" Target="worksheets/sheet2.xml"/><Relationship Id="rId16" Type="http://schemas.openxmlformats.org/officeDocument/2006/relationships/calcChain" Target="calcChain.xml"/><Relationship Id="rId20" Type="http://schemas.openxmlformats.org/officeDocument/2006/relationships/customXml" Target="../customXml/item4.xml"/><Relationship Id="rId29" Type="http://schemas.openxmlformats.org/officeDocument/2006/relationships/customXml" Target="../customXml/item13.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sheetMetadata" Target="metadata.xml"/><Relationship Id="rId24" Type="http://schemas.openxmlformats.org/officeDocument/2006/relationships/customXml" Target="../customXml/item8.xml"/><Relationship Id="rId32" Type="http://schemas.openxmlformats.org/officeDocument/2006/relationships/customXml" Target="../customXml/item16.xml"/><Relationship Id="rId5" Type="http://schemas.openxmlformats.org/officeDocument/2006/relationships/worksheet" Target="worksheets/sheet5.xml"/><Relationship Id="rId15" Type="http://schemas.openxmlformats.org/officeDocument/2006/relationships/powerPivotData" Target="model/item.data"/><Relationship Id="rId23" Type="http://schemas.openxmlformats.org/officeDocument/2006/relationships/customXml" Target="../customXml/item7.xml"/><Relationship Id="rId28" Type="http://schemas.openxmlformats.org/officeDocument/2006/relationships/customXml" Target="../customXml/item12.xml"/><Relationship Id="rId10" Type="http://schemas.openxmlformats.org/officeDocument/2006/relationships/sharedStrings" Target="sharedStrings.xml"/><Relationship Id="rId19" Type="http://schemas.openxmlformats.org/officeDocument/2006/relationships/customXml" Target="../customXml/item3.xml"/><Relationship Id="rId31" Type="http://schemas.openxmlformats.org/officeDocument/2006/relationships/customXml" Target="../customXml/item15.xml"/><Relationship Id="rId4" Type="http://schemas.openxmlformats.org/officeDocument/2006/relationships/worksheet" Target="worksheets/sheet4.xml"/><Relationship Id="rId9" Type="http://schemas.openxmlformats.org/officeDocument/2006/relationships/styles" Target="styles.xml"/><Relationship Id="rId14" Type="http://schemas.microsoft.com/office/2017/06/relationships/rdRichValueTypes" Target="richData/rdRichValueTypes.xml"/><Relationship Id="rId22" Type="http://schemas.openxmlformats.org/officeDocument/2006/relationships/customXml" Target="../customXml/item6.xml"/><Relationship Id="rId27" Type="http://schemas.openxmlformats.org/officeDocument/2006/relationships/customXml" Target="../customXml/item11.xml"/><Relationship Id="rId30" Type="http://schemas.openxmlformats.org/officeDocument/2006/relationships/customXml" Target="../customXml/item14.xml"/><Relationship Id="rId35" Type="http://schemas.openxmlformats.org/officeDocument/2006/relationships/customXml" Target="../customXml/item19.xml"/><Relationship Id="rId8" Type="http://schemas.openxmlformats.org/officeDocument/2006/relationships/connections" Target="connection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olgab/Google%20Drive/College%20of%20Charleston/Classes/Computer%20Based%20Decision%20Modeling/Fall%202020/Final%20Exam/MindTap%20Questions%20Pool/SC_EX19_EOM6-2_OlgaBiedova_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ctober Sales"/>
      <sheetName val="Proposed Discounts"/>
      <sheetName val="October Ads"/>
      <sheetName val="Ad Lookup"/>
      <sheetName val="SC_EX19_EOM6-2_OlgaBiedova_1"/>
    </sheetNames>
    <sheetDataSet>
      <sheetData sheetId="0" refreshError="1"/>
      <sheetData sheetId="1"/>
      <sheetData sheetId="2"/>
      <sheetData sheetId="3" refreshError="1"/>
      <sheetData sheetId="4" refreshError="1"/>
    </sheetDataSet>
  </externalBook>
</externalLink>
</file>

<file path=xl/richData/rdRichValueTypes.xml><?xml version="1.0" encoding="utf-8"?>
<rvTypesInfo xmlns="http://schemas.microsoft.com/office/spreadsheetml/2017/richdata2">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Flags>
  </global>
</rvTypesInfo>
</file>

<file path=xl/richData/rdrichvalue.xml><?xml version="1.0" encoding="utf-8"?>
<rvData xmlns="http://schemas.microsoft.com/office/spreadsheetml/2017/richdata" count="1">
  <rv s="0">
    <v>0</v>
    <v>8</v>
    <v>34</v>
    <v>1</v>
  </rv>
</rvData>
</file>

<file path=xl/richData/rdrichvaluestructure.xml><?xml version="1.0" encoding="utf-8"?>
<rvStructures xmlns="http://schemas.microsoft.com/office/spreadsheetml/2017/richdata" count="1">
  <s t="_error">
    <k n="colOffset" t="i"/>
    <k n="errorType" t="i"/>
    <k n="rwOffset" t="i"/>
    <k n="subType" t="i"/>
  </s>
</rvStructure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9A3C8047-D217-41A3-9332-3EE57580A35F}" name="Table6" displayName="Table6" ref="A1:E14" totalsRowShown="0" headerRowDxfId="44">
  <autoFilter ref="A1:E14" xr:uid="{2ADE3DBD-426B-4966-AF11-A1AEFCB49228}"/>
  <tableColumns count="5">
    <tableColumn id="1" xr3:uid="{7466D38C-C6A6-4072-A7CC-212D3E86629E}" name="Task" dataDxfId="43"/>
    <tableColumn id="2" xr3:uid="{70F8CE81-E2DC-4E63-90F0-3A903AB4ADAD}" name="Worksheet" dataDxfId="42"/>
    <tableColumn id="3" xr3:uid="{D765B429-3AB3-4902-B5DF-E13741BCBA4C}" name="Max Points" dataDxfId="41"/>
    <tableColumn id="4" xr3:uid="{7A487D07-9249-4437-80F8-CD5FD81DFFFB}" name="Received Points"/>
    <tableColumn id="5" xr3:uid="{BAF4AA7E-3D84-4392-935B-9EE201B78584}" name="Comments" dataDxfId="40"/>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42DAA772-7648-441C-A700-4B78D09F725D}" name="Table4" displayName="Table4" ref="A1:H27" totalsRowShown="0" headerRowDxfId="15">
  <autoFilter ref="A1:H27" xr:uid="{A094CCDA-B13F-4EE9-B799-93990CD5FEE9}">
    <filterColumn colId="6">
      <customFilters>
        <customFilter operator="greaterThan" val="25"/>
      </customFilters>
    </filterColumn>
  </autoFilter>
  <tableColumns count="8">
    <tableColumn id="1" xr3:uid="{0487D92C-F26D-4F6A-BC70-85A8B6C5BEFD}" name="Product ID"/>
    <tableColumn id="2" xr3:uid="{5B00218A-ABC5-42AD-8275-6997EAADCA1E}" name="Product Name"/>
    <tableColumn id="3" xr3:uid="{4A036268-3CE7-4158-BE36-81189781F56A}" name="Product Type" dataDxfId="19"/>
    <tableColumn id="4" xr3:uid="{F3706E1F-91C0-4829-A076-8132ED7EB18F}" name="Pet Type"/>
    <tableColumn id="5" xr3:uid="{1499086D-37B0-48DE-8B7E-C3F36036DCEB}" name="Sales Date" dataDxfId="18"/>
    <tableColumn id="6" xr3:uid="{33FA6430-C01A-4A7E-90C7-08E7C1BE9868}" name="Units Sold" dataDxfId="17"/>
    <tableColumn id="7" xr3:uid="{9693E7D5-6E6A-498D-B1DC-A1A03794133A}" name="Price per Unit" dataDxfId="16"/>
    <tableColumn id="8" xr3:uid="{05366797-D2A7-41F7-8777-F867E5223B25}" name="Total Price" dataDxfId="14">
      <calculatedColumnFormula>G2*F2</calculatedColumnFormula>
    </tableColumn>
  </tableColumns>
  <tableStyleInfo name="TableStyleMedium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B39F45C-E4B2-48E7-83C1-862BBDB1FEB7}" name="Discounts" displayName="Discounts" ref="A1:H17" totalsRowCount="1" headerRowDxfId="39" tableBorderDxfId="38">
  <autoFilter ref="A1:H16" xr:uid="{00000000-0009-0000-0100-000006000000}">
    <filterColumn colId="0" hiddenButton="1"/>
    <filterColumn colId="1" hiddenButton="1"/>
    <filterColumn colId="4" hiddenButton="1"/>
    <filterColumn colId="5" hiddenButton="1"/>
    <filterColumn colId="6" hiddenButton="1"/>
  </autoFilter>
  <tableColumns count="8">
    <tableColumn id="1" xr3:uid="{08BC5355-E67E-4E24-B53E-5E17F499B3AC}" name="Product ID" totalsRowLabel="Total" dataDxfId="37" totalsRowDxfId="9"/>
    <tableColumn id="2" xr3:uid="{CF6964BD-07B1-4228-8DC3-923984173729}" name="Product Name" dataDxfId="36" totalsRowDxfId="8"/>
    <tableColumn id="8" xr3:uid="{12AFC87F-4C46-4A72-8DB8-68A6D7A8FB29}" name="Product Type" dataDxfId="35" totalsRowDxfId="7"/>
    <tableColumn id="9" xr3:uid="{9A2EE49F-FB82-4700-B669-A60DE473C3C8}" name="Pet Type" dataDxfId="34" totalsRowDxfId="6"/>
    <tableColumn id="3" xr3:uid="{0EEEBF80-C054-4A80-B7EB-973E29B80143}" name="Discount Start" dataDxfId="33" totalsRowDxfId="5"/>
    <tableColumn id="6" xr3:uid="{D956A030-C0FC-430B-AF25-8C60D48DADC4}" name="Current Price" dataDxfId="32" totalsRowDxfId="4"/>
    <tableColumn id="7" xr3:uid="{3E5C3AB1-A92C-460A-892E-3CFCDA82AE49}" name="Discount Price" totalsRowFunction="sum" dataDxfId="31" totalsRowDxfId="2" dataCellStyle="Currency">
      <calculatedColumnFormula>Discounts[[#This Row],[Current Price]]-Discounts[[#This Row],[Current Price]]*0.05</calculatedColumnFormula>
    </tableColumn>
    <tableColumn id="10" xr3:uid="{13492700-CAFA-4197-805E-F1D95E9ADA70}" name="Promo Ad" totalsRowFunction="count" dataDxfId="13" totalsRowDxfId="3" dataCellStyle="Currency">
      <calculatedColumnFormula>AND(Discounts[[#This Row],[Pet Type]]="Dog",Discounts[[#This Row],[Discount Price]] &gt;30)</calculatedColumnFormula>
    </tableColumn>
  </tableColumns>
  <tableStyleInfo name="TableStyleMedium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90DF7B1-C047-42BB-A68E-CB00B946931B}" name="Advertising" displayName="Advertising" ref="A1:E26" totalsRowShown="0">
  <autoFilter ref="A1:E26" xr:uid="{00000000-0009-0000-0100-000003000000}"/>
  <sortState xmlns:xlrd2="http://schemas.microsoft.com/office/spreadsheetml/2017/richdata2" ref="A2:E26">
    <sortCondition ref="D2:D26"/>
    <sortCondition ref="B2:B26"/>
  </sortState>
  <tableColumns count="5">
    <tableColumn id="1" xr3:uid="{0659920C-8874-4B13-A472-C843D998E49D}" name="Ad ID" dataDxfId="30"/>
    <tableColumn id="2" xr3:uid="{304E8A45-86E4-467C-B260-9A0AA927DEE4}" name="Release Date" dataDxfId="29"/>
    <tableColumn id="4" xr3:uid="{8410292F-80F1-485F-A718-4248B20D6AAC}" name="Days to Run" dataDxfId="28"/>
    <tableColumn id="5" xr3:uid="{FFB646E7-EA12-4BAD-B9EC-95C2906FB2EB}" name="Channel" dataDxfId="27"/>
    <tableColumn id="7" xr3:uid="{6E6D58B9-3006-44F4-B79F-71DE42916804}" name="Ad Amt" dataDxfId="26">
      <calculatedColumnFormula>Advertising[[#This Row],[Days to Run]]*125</calculatedColumnFormula>
    </tableColumn>
  </tableColumns>
  <tableStyleInfo name="TableStyleMedium5"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657FC33-30C4-4A28-8EB0-137DBC986C34}" name="AdLookup" displayName="AdLookup" ref="A1:E36" totalsRowShown="0" headerRowDxfId="25">
  <autoFilter ref="A1:E36" xr:uid="{00000000-0009-0000-0100-000002000000}"/>
  <sortState xmlns:xlrd2="http://schemas.microsoft.com/office/spreadsheetml/2017/richdata2" ref="A2:E36">
    <sortCondition ref="A1:A36"/>
  </sortState>
  <tableColumns count="5">
    <tableColumn id="9" xr3:uid="{1DD09A4E-A528-42FA-B512-3168FF2AA627}" name="ID" dataDxfId="24"/>
    <tableColumn id="1" xr3:uid="{5864E8D1-BFBF-4D3B-BAF5-C902E6BF35B0}" name="Product Name" dataDxfId="23"/>
    <tableColumn id="3" xr3:uid="{40535CC3-70A5-41C2-A2EB-1AC6BE084164}" name="Channel" dataDxfId="22"/>
    <tableColumn id="2" xr3:uid="{B863DB4B-F80D-4CBE-A405-F1A06CCED3FA}" name="Release Date" dataDxfId="21"/>
    <tableColumn id="6" xr3:uid="{91734329-C0E7-404A-8B00-F5B53599282A}" name="Ad Amt" dataDxfId="20">
      <calculatedColumnFormula>[1]!Advertising[[#This Row],[Days to Run]]*2.5</calculatedColumnFormula>
    </tableColumn>
  </tableColumns>
  <tableStyleInfo name="TableStyleMedium5" showFirstColumn="0" showLastColumn="0" showRowStripes="1" showColumnStripes="0"/>
</table>
</file>

<file path=xl/theme/theme1.xml><?xml version="1.0" encoding="utf-8"?>
<a:theme xmlns:a="http://schemas.openxmlformats.org/drawingml/2006/main" name="Wisp">
  <a:themeElements>
    <a:clrScheme name="Wisp">
      <a:dk1>
        <a:sysClr val="windowText" lastClr="000000"/>
      </a:dk1>
      <a:lt1>
        <a:sysClr val="window" lastClr="FFFFFF"/>
      </a:lt1>
      <a:dk2>
        <a:srgbClr val="766F54"/>
      </a:dk2>
      <a:lt2>
        <a:srgbClr val="E3EACF"/>
      </a:lt2>
      <a:accent1>
        <a:srgbClr val="A53010"/>
      </a:accent1>
      <a:accent2>
        <a:srgbClr val="DE7E18"/>
      </a:accent2>
      <a:accent3>
        <a:srgbClr val="9F8351"/>
      </a:accent3>
      <a:accent4>
        <a:srgbClr val="728653"/>
      </a:accent4>
      <a:accent5>
        <a:srgbClr val="92AA4C"/>
      </a:accent5>
      <a:accent6>
        <a:srgbClr val="6AAC91"/>
      </a:accent6>
      <a:hlink>
        <a:srgbClr val="FB4A18"/>
      </a:hlink>
      <a:folHlink>
        <a:srgbClr val="FB9318"/>
      </a:folHlink>
    </a:clrScheme>
    <a:fontScheme name="Wisp">
      <a:maj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entury Gothic" panose="020B0502020202020204"/>
        <a:ea typeface=""/>
        <a:cs typeface=""/>
        <a:font script="Jpan" typeface="メイリオ"/>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Wisp">
      <a:fillStyleLst>
        <a:solidFill>
          <a:schemeClr val="phClr"/>
        </a:solidFill>
        <a:solidFill>
          <a:schemeClr val="phClr">
            <a:tint val="70000"/>
            <a:lumMod val="104000"/>
          </a:schemeClr>
        </a:solidFill>
        <a:gradFill rotWithShape="1">
          <a:gsLst>
            <a:gs pos="0">
              <a:schemeClr val="phClr">
                <a:tint val="96000"/>
                <a:lumMod val="104000"/>
              </a:schemeClr>
            </a:gs>
            <a:gs pos="100000">
              <a:schemeClr val="phClr">
                <a:shade val="98000"/>
                <a:lumMod val="94000"/>
              </a:schemeClr>
            </a:gs>
          </a:gsLst>
          <a:lin ang="5400000" scaled="0"/>
        </a:gradFill>
      </a:fillStyleLst>
      <a:lnStyleLst>
        <a:ln w="9525" cap="rnd" cmpd="sng" algn="ctr">
          <a:solidFill>
            <a:schemeClr val="phClr">
              <a:shade val="90000"/>
            </a:schemeClr>
          </a:solidFill>
          <a:prstDash val="solid"/>
        </a:ln>
        <a:ln w="15875" cap="rnd" cmpd="sng" algn="ctr">
          <a:solidFill>
            <a:schemeClr val="phClr"/>
          </a:solidFill>
          <a:prstDash val="solid"/>
        </a:ln>
        <a:ln w="22225" cap="rnd" cmpd="sng" algn="ctr">
          <a:solidFill>
            <a:schemeClr val="phClr"/>
          </a:solidFill>
          <a:prstDash val="solid"/>
        </a:ln>
      </a:lnStyleLst>
      <a:effectStyleLst>
        <a:effectStyle>
          <a:effectLst/>
        </a:effectStyle>
        <a:effectStyle>
          <a:effectLst>
            <a:outerShdw blurRad="38100" dist="25400" dir="5400000" rotWithShape="0">
              <a:srgbClr val="000000">
                <a:alpha val="25000"/>
              </a:srgbClr>
            </a:outerShdw>
          </a:effectLst>
        </a:effectStyle>
        <a:effectStyle>
          <a:effectLst>
            <a:outerShdw blurRad="50800" dist="38100" dir="5400000" rotWithShape="0">
              <a:srgbClr val="000000">
                <a:alpha val="60000"/>
              </a:srgbClr>
            </a:outerShdw>
          </a:effectLst>
        </a:effectStyle>
      </a:effectStyleLst>
      <a:bgFillStyleLst>
        <a:solidFill>
          <a:schemeClr val="phClr"/>
        </a:solidFill>
        <a:gradFill rotWithShape="1">
          <a:gsLst>
            <a:gs pos="0">
              <a:schemeClr val="phClr">
                <a:tint val="90000"/>
                <a:lumMod val="120000"/>
              </a:schemeClr>
            </a:gs>
            <a:gs pos="100000">
              <a:schemeClr val="phClr">
                <a:shade val="98000"/>
                <a:satMod val="120000"/>
                <a:lumMod val="98000"/>
              </a:schemeClr>
            </a:gs>
          </a:gsLst>
          <a:lin ang="5400000" scaled="0"/>
        </a:gradFill>
        <a:gradFill rotWithShape="1">
          <a:gsLst>
            <a:gs pos="0">
              <a:schemeClr val="phClr">
                <a:tint val="90000"/>
                <a:satMod val="92000"/>
                <a:lumMod val="120000"/>
              </a:schemeClr>
            </a:gs>
            <a:gs pos="100000">
              <a:schemeClr val="phClr">
                <a:shade val="98000"/>
                <a:satMod val="120000"/>
                <a:lumMod val="98000"/>
              </a:schemeClr>
            </a:gs>
          </a:gsLst>
          <a:path path="circle">
            <a:fillToRect l="50000" t="50000" r="100000" b="100000"/>
          </a:path>
        </a:gradFill>
      </a:bgFillStyleLst>
    </a:fmtScheme>
  </a:themeElements>
  <a:objectDefaults/>
  <a:extraClrSchemeLst/>
  <a:extLst>
    <a:ext uri="{05A4C25C-085E-4340-85A3-A5531E510DB2}">
      <thm15:themeFamily xmlns:thm15="http://schemas.microsoft.com/office/thememl/2012/main" name="Wisp" id="{7CB32D59-10C0-40DD-B7BD-2E94284A981C}" vid="{24B1A44C-C006-48B2-A4D7-E5549B3D8CD4}"/>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EB64F4-96E9-48ED-B7D0-90475EE496ED}">
  <sheetPr codeName="Sheet9"/>
  <dimension ref="A1:G24"/>
  <sheetViews>
    <sheetView topLeftCell="A10" workbookViewId="0">
      <selection activeCell="A18" sqref="A18"/>
    </sheetView>
  </sheetViews>
  <sheetFormatPr defaultRowHeight="16.5" x14ac:dyDescent="0.3"/>
  <cols>
    <col min="1" max="1" width="89.375" customWidth="1"/>
    <col min="2" max="2" width="14.5" customWidth="1"/>
    <col min="3" max="3" width="9.375" customWidth="1"/>
    <col min="4" max="4" width="11.875" customWidth="1"/>
    <col min="5" max="5" width="23.375" style="3" customWidth="1"/>
    <col min="6" max="6" width="23.25" customWidth="1"/>
    <col min="7" max="7" width="30.125" customWidth="1"/>
    <col min="8" max="8" width="24.875" customWidth="1"/>
  </cols>
  <sheetData>
    <row r="1" spans="1:7" ht="31.5" x14ac:dyDescent="0.3">
      <c r="A1" s="4" t="s">
        <v>6</v>
      </c>
      <c r="B1" s="4" t="s">
        <v>7</v>
      </c>
      <c r="C1" s="11" t="s">
        <v>8</v>
      </c>
      <c r="D1" s="11" t="s">
        <v>9</v>
      </c>
      <c r="E1" s="11" t="s">
        <v>11</v>
      </c>
    </row>
    <row r="2" spans="1:7" ht="54.75" x14ac:dyDescent="0.3">
      <c r="A2" s="5" t="s">
        <v>112</v>
      </c>
      <c r="B2" s="7" t="s">
        <v>113</v>
      </c>
      <c r="C2" s="6">
        <v>2</v>
      </c>
    </row>
    <row r="3" spans="1:7" ht="54.75" x14ac:dyDescent="0.3">
      <c r="A3" s="5" t="s">
        <v>114</v>
      </c>
      <c r="B3" s="7" t="s">
        <v>113</v>
      </c>
      <c r="C3" s="6">
        <v>2</v>
      </c>
    </row>
    <row r="4" spans="1:7" ht="27.75" x14ac:dyDescent="0.3">
      <c r="A4" s="5" t="s">
        <v>115</v>
      </c>
      <c r="B4" s="7" t="s">
        <v>113</v>
      </c>
      <c r="C4" s="6">
        <v>2</v>
      </c>
      <c r="F4" s="3"/>
    </row>
    <row r="5" spans="1:7" ht="68.25" x14ac:dyDescent="0.3">
      <c r="A5" s="5" t="s">
        <v>116</v>
      </c>
      <c r="B5" s="8" t="s">
        <v>117</v>
      </c>
      <c r="C5" s="6">
        <v>3</v>
      </c>
      <c r="F5" s="3"/>
    </row>
    <row r="6" spans="1:7" ht="54.75" x14ac:dyDescent="0.3">
      <c r="A6" s="5" t="s">
        <v>118</v>
      </c>
      <c r="B6" s="8" t="s">
        <v>117</v>
      </c>
      <c r="C6" s="6">
        <v>3</v>
      </c>
      <c r="F6" s="3"/>
      <c r="G6" s="3"/>
    </row>
    <row r="7" spans="1:7" ht="27.75" x14ac:dyDescent="0.3">
      <c r="A7" s="5" t="s">
        <v>119</v>
      </c>
      <c r="B7" s="8" t="s">
        <v>117</v>
      </c>
      <c r="C7" s="6">
        <v>3</v>
      </c>
    </row>
    <row r="8" spans="1:7" ht="41.25" x14ac:dyDescent="0.3">
      <c r="A8" s="5" t="s">
        <v>120</v>
      </c>
      <c r="B8" s="8" t="s">
        <v>122</v>
      </c>
      <c r="C8" s="6">
        <v>2</v>
      </c>
    </row>
    <row r="9" spans="1:7" ht="108.75" x14ac:dyDescent="0.3">
      <c r="A9" s="5" t="s">
        <v>121</v>
      </c>
      <c r="B9" s="8" t="s">
        <v>117</v>
      </c>
      <c r="C9" s="6">
        <v>3</v>
      </c>
      <c r="F9" s="3"/>
    </row>
    <row r="10" spans="1:7" ht="27.75" x14ac:dyDescent="0.3">
      <c r="A10" s="5" t="s">
        <v>123</v>
      </c>
      <c r="B10" s="7" t="s">
        <v>124</v>
      </c>
      <c r="C10" s="6">
        <v>3</v>
      </c>
    </row>
    <row r="11" spans="1:7" ht="54.75" x14ac:dyDescent="0.3">
      <c r="A11" s="5" t="s">
        <v>125</v>
      </c>
      <c r="B11" s="7" t="s">
        <v>126</v>
      </c>
      <c r="C11" s="6">
        <v>3</v>
      </c>
    </row>
    <row r="12" spans="1:7" ht="41.25" x14ac:dyDescent="0.3">
      <c r="A12" s="5" t="s">
        <v>127</v>
      </c>
      <c r="B12" s="7" t="s">
        <v>126</v>
      </c>
      <c r="C12" s="6">
        <v>2</v>
      </c>
      <c r="F12" s="3"/>
    </row>
    <row r="13" spans="1:7" ht="41.25" x14ac:dyDescent="0.3">
      <c r="A13" s="5" t="s">
        <v>128</v>
      </c>
      <c r="B13" s="7" t="s">
        <v>126</v>
      </c>
      <c r="C13" s="6">
        <v>2</v>
      </c>
      <c r="F13" s="3"/>
    </row>
    <row r="14" spans="1:7" x14ac:dyDescent="0.3">
      <c r="A14" s="10" t="s">
        <v>10</v>
      </c>
      <c r="B14" s="9"/>
      <c r="C14" s="6">
        <f>SUM(C2:C13)</f>
        <v>30</v>
      </c>
      <c r="D14">
        <f>SUBTOTAL(109,D2:D13)</f>
        <v>0</v>
      </c>
    </row>
    <row r="15" spans="1:7" x14ac:dyDescent="0.3">
      <c r="A15" s="3"/>
      <c r="B15" s="9"/>
      <c r="C15" s="6"/>
    </row>
    <row r="16" spans="1:7" x14ac:dyDescent="0.3">
      <c r="A16" s="3"/>
      <c r="B16" s="9"/>
      <c r="C16" s="6"/>
    </row>
    <row r="17" spans="2:3" x14ac:dyDescent="0.3">
      <c r="B17" s="9"/>
      <c r="C17" s="6"/>
    </row>
    <row r="18" spans="2:3" x14ac:dyDescent="0.3">
      <c r="B18" s="9"/>
      <c r="C18" s="6"/>
    </row>
    <row r="19" spans="2:3" x14ac:dyDescent="0.3">
      <c r="B19" s="9"/>
      <c r="C19" s="6"/>
    </row>
    <row r="20" spans="2:3" x14ac:dyDescent="0.3">
      <c r="B20" s="9"/>
      <c r="C20" s="6"/>
    </row>
    <row r="21" spans="2:3" x14ac:dyDescent="0.3">
      <c r="B21" s="9"/>
      <c r="C21" s="6"/>
    </row>
    <row r="22" spans="2:3" x14ac:dyDescent="0.3">
      <c r="B22" s="9"/>
      <c r="C22" s="6"/>
    </row>
    <row r="23" spans="2:3" x14ac:dyDescent="0.3">
      <c r="B23" s="9"/>
      <c r="C23" s="6"/>
    </row>
    <row r="24" spans="2:3" x14ac:dyDescent="0.3">
      <c r="B24" s="9"/>
    </row>
  </sheetData>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41751-ECF3-4EAF-92D5-01CEA6056C80}">
  <dimension ref="A1:K27"/>
  <sheetViews>
    <sheetView zoomScaleNormal="100" workbookViewId="0">
      <selection activeCell="E14" sqref="E14"/>
    </sheetView>
  </sheetViews>
  <sheetFormatPr defaultRowHeight="16.5" x14ac:dyDescent="0.3"/>
  <cols>
    <col min="1" max="1" width="12.125" customWidth="1"/>
    <col min="2" max="2" width="34.25" customWidth="1"/>
    <col min="3" max="3" width="14.625" customWidth="1"/>
    <col min="4" max="4" width="13.375" customWidth="1"/>
    <col min="5" max="5" width="12.375" style="1" customWidth="1"/>
    <col min="6" max="6" width="12" style="1" customWidth="1"/>
    <col min="7" max="7" width="14.875" style="1" customWidth="1"/>
    <col min="8" max="8" width="11.625" customWidth="1"/>
  </cols>
  <sheetData>
    <row r="1" spans="1:11" ht="37.5" customHeight="1" x14ac:dyDescent="0.3">
      <c r="A1" s="12" t="s">
        <v>1</v>
      </c>
      <c r="B1" s="12" t="s">
        <v>3</v>
      </c>
      <c r="C1" s="12" t="s">
        <v>2</v>
      </c>
      <c r="D1" s="12" t="s">
        <v>12</v>
      </c>
      <c r="E1" s="13" t="s">
        <v>13</v>
      </c>
      <c r="F1" s="13" t="s">
        <v>4</v>
      </c>
      <c r="G1" s="13" t="s">
        <v>14</v>
      </c>
      <c r="H1" s="13" t="s">
        <v>83</v>
      </c>
      <c r="I1" s="3"/>
      <c r="J1" s="3"/>
      <c r="K1" s="3"/>
    </row>
    <row r="2" spans="1:11" hidden="1" x14ac:dyDescent="0.3">
      <c r="A2" t="s">
        <v>15</v>
      </c>
      <c r="B2" s="14" t="s">
        <v>16</v>
      </c>
      <c r="C2" s="14" t="s">
        <v>17</v>
      </c>
      <c r="D2" s="14" t="s">
        <v>18</v>
      </c>
      <c r="E2" s="15">
        <v>44471</v>
      </c>
      <c r="F2" s="16">
        <v>3</v>
      </c>
      <c r="G2" s="17">
        <v>15.99</v>
      </c>
      <c r="H2" s="17">
        <f t="shared" ref="H2:H27" si="0">G2*F2</f>
        <v>47.97</v>
      </c>
    </row>
    <row r="3" spans="1:11" hidden="1" x14ac:dyDescent="0.3">
      <c r="A3" t="s">
        <v>19</v>
      </c>
      <c r="B3" s="14" t="s">
        <v>20</v>
      </c>
      <c r="C3" s="14" t="s">
        <v>21</v>
      </c>
      <c r="D3" s="14" t="s">
        <v>22</v>
      </c>
      <c r="E3" s="15">
        <v>44474</v>
      </c>
      <c r="F3" s="16">
        <v>4</v>
      </c>
      <c r="G3" s="17">
        <v>4.49</v>
      </c>
      <c r="H3" s="17">
        <f t="shared" si="0"/>
        <v>17.96</v>
      </c>
    </row>
    <row r="4" spans="1:11" x14ac:dyDescent="0.3">
      <c r="A4" t="s">
        <v>23</v>
      </c>
      <c r="B4" s="14" t="s">
        <v>24</v>
      </c>
      <c r="C4" s="14" t="s">
        <v>25</v>
      </c>
      <c r="D4" s="14" t="s">
        <v>22</v>
      </c>
      <c r="E4" s="15">
        <v>44476</v>
      </c>
      <c r="F4" s="16">
        <v>1</v>
      </c>
      <c r="G4" s="17">
        <v>59.99</v>
      </c>
      <c r="H4" s="17">
        <f t="shared" si="0"/>
        <v>59.99</v>
      </c>
    </row>
    <row r="5" spans="1:11" hidden="1" x14ac:dyDescent="0.3">
      <c r="A5" t="s">
        <v>26</v>
      </c>
      <c r="B5" s="14" t="s">
        <v>27</v>
      </c>
      <c r="C5" s="14" t="s">
        <v>28</v>
      </c>
      <c r="D5" s="14" t="s">
        <v>18</v>
      </c>
      <c r="E5" s="15">
        <v>44479</v>
      </c>
      <c r="F5" s="16">
        <v>2</v>
      </c>
      <c r="G5" s="17">
        <v>21.95</v>
      </c>
      <c r="H5" s="17">
        <f t="shared" si="0"/>
        <v>43.9</v>
      </c>
    </row>
    <row r="6" spans="1:11" x14ac:dyDescent="0.3">
      <c r="A6" t="s">
        <v>29</v>
      </c>
      <c r="B6" s="14" t="s">
        <v>30</v>
      </c>
      <c r="C6" s="14" t="s">
        <v>31</v>
      </c>
      <c r="D6" s="14" t="s">
        <v>22</v>
      </c>
      <c r="E6" s="15">
        <v>44479</v>
      </c>
      <c r="F6" s="16">
        <v>1</v>
      </c>
      <c r="G6" s="17">
        <v>32.99</v>
      </c>
      <c r="H6" s="17">
        <f t="shared" si="0"/>
        <v>32.99</v>
      </c>
    </row>
    <row r="7" spans="1:11" x14ac:dyDescent="0.3">
      <c r="A7" t="s">
        <v>32</v>
      </c>
      <c r="B7" s="14" t="s">
        <v>33</v>
      </c>
      <c r="C7" s="14" t="s">
        <v>34</v>
      </c>
      <c r="D7" s="14" t="s">
        <v>35</v>
      </c>
      <c r="E7" s="15">
        <v>44479</v>
      </c>
      <c r="F7" s="16">
        <v>2</v>
      </c>
      <c r="G7" s="17">
        <v>30.59</v>
      </c>
      <c r="H7" s="17">
        <f t="shared" si="0"/>
        <v>61.18</v>
      </c>
    </row>
    <row r="8" spans="1:11" hidden="1" x14ac:dyDescent="0.3">
      <c r="A8" t="s">
        <v>36</v>
      </c>
      <c r="B8" s="14" t="s">
        <v>37</v>
      </c>
      <c r="C8" s="14" t="s">
        <v>38</v>
      </c>
      <c r="D8" s="14" t="s">
        <v>18</v>
      </c>
      <c r="E8" s="15">
        <v>44480</v>
      </c>
      <c r="F8" s="16">
        <v>5</v>
      </c>
      <c r="G8" s="17">
        <v>5.95</v>
      </c>
      <c r="H8" s="17">
        <f t="shared" si="0"/>
        <v>29.75</v>
      </c>
    </row>
    <row r="9" spans="1:11" hidden="1" x14ac:dyDescent="0.3">
      <c r="A9" t="s">
        <v>39</v>
      </c>
      <c r="B9" s="14" t="s">
        <v>40</v>
      </c>
      <c r="C9" s="14" t="s">
        <v>21</v>
      </c>
      <c r="D9" s="14" t="s">
        <v>18</v>
      </c>
      <c r="E9" s="15">
        <v>44481</v>
      </c>
      <c r="F9" s="16">
        <v>5</v>
      </c>
      <c r="G9" s="17">
        <v>4.58</v>
      </c>
      <c r="H9" s="17">
        <f t="shared" si="0"/>
        <v>22.9</v>
      </c>
    </row>
    <row r="10" spans="1:11" hidden="1" x14ac:dyDescent="0.3">
      <c r="A10" t="s">
        <v>41</v>
      </c>
      <c r="B10" s="14" t="s">
        <v>42</v>
      </c>
      <c r="C10" s="14" t="s">
        <v>38</v>
      </c>
      <c r="D10" s="14" t="s">
        <v>22</v>
      </c>
      <c r="E10" s="15">
        <v>44481</v>
      </c>
      <c r="F10" s="16">
        <v>1</v>
      </c>
      <c r="G10" s="17">
        <v>9.9499999999999993</v>
      </c>
      <c r="H10" s="17">
        <f t="shared" si="0"/>
        <v>9.9499999999999993</v>
      </c>
    </row>
    <row r="11" spans="1:11" hidden="1" x14ac:dyDescent="0.3">
      <c r="A11" t="s">
        <v>43</v>
      </c>
      <c r="B11" s="14" t="s">
        <v>44</v>
      </c>
      <c r="C11" s="14" t="s">
        <v>25</v>
      </c>
      <c r="D11" s="14" t="s">
        <v>22</v>
      </c>
      <c r="E11" s="15">
        <v>44482</v>
      </c>
      <c r="F11" s="16">
        <v>2</v>
      </c>
      <c r="G11" s="17">
        <v>17.89</v>
      </c>
      <c r="H11" s="17">
        <f t="shared" si="0"/>
        <v>35.78</v>
      </c>
    </row>
    <row r="12" spans="1:11" hidden="1" x14ac:dyDescent="0.3">
      <c r="A12" t="s">
        <v>45</v>
      </c>
      <c r="B12" s="14" t="s">
        <v>46</v>
      </c>
      <c r="C12" s="14" t="s">
        <v>38</v>
      </c>
      <c r="D12" s="14" t="s">
        <v>22</v>
      </c>
      <c r="E12" s="15">
        <v>44483</v>
      </c>
      <c r="F12" s="1">
        <v>2</v>
      </c>
      <c r="G12" s="17">
        <v>11.95</v>
      </c>
      <c r="H12" s="17">
        <f t="shared" si="0"/>
        <v>23.9</v>
      </c>
    </row>
    <row r="13" spans="1:11" hidden="1" x14ac:dyDescent="0.3">
      <c r="A13" t="s">
        <v>47</v>
      </c>
      <c r="B13" s="14" t="s">
        <v>48</v>
      </c>
      <c r="C13" s="14" t="s">
        <v>21</v>
      </c>
      <c r="D13" s="14" t="s">
        <v>18</v>
      </c>
      <c r="E13" s="15">
        <v>44484</v>
      </c>
      <c r="F13" s="16">
        <v>2</v>
      </c>
      <c r="G13" s="17">
        <v>19.97</v>
      </c>
      <c r="H13" s="17">
        <f t="shared" si="0"/>
        <v>39.94</v>
      </c>
    </row>
    <row r="14" spans="1:11" hidden="1" x14ac:dyDescent="0.3">
      <c r="A14" t="s">
        <v>49</v>
      </c>
      <c r="B14" t="s">
        <v>50</v>
      </c>
      <c r="C14" s="14" t="s">
        <v>34</v>
      </c>
      <c r="D14" t="s">
        <v>35</v>
      </c>
      <c r="E14" s="15">
        <v>44485</v>
      </c>
      <c r="F14" s="16">
        <v>4</v>
      </c>
      <c r="G14" s="17">
        <v>8.9499999999999993</v>
      </c>
      <c r="H14" s="17">
        <f t="shared" si="0"/>
        <v>35.799999999999997</v>
      </c>
    </row>
    <row r="15" spans="1:11" x14ac:dyDescent="0.3">
      <c r="A15" t="s">
        <v>51</v>
      </c>
      <c r="B15" t="s">
        <v>52</v>
      </c>
      <c r="C15" s="14" t="s">
        <v>17</v>
      </c>
      <c r="D15" t="s">
        <v>53</v>
      </c>
      <c r="E15" s="15">
        <v>44486</v>
      </c>
      <c r="F15" s="16">
        <v>1</v>
      </c>
      <c r="G15" s="17">
        <v>27.15</v>
      </c>
      <c r="H15" s="17">
        <f t="shared" si="0"/>
        <v>27.15</v>
      </c>
    </row>
    <row r="16" spans="1:11" x14ac:dyDescent="0.3">
      <c r="A16" t="s">
        <v>54</v>
      </c>
      <c r="B16" t="s">
        <v>55</v>
      </c>
      <c r="C16" s="14" t="s">
        <v>28</v>
      </c>
      <c r="D16" t="s">
        <v>18</v>
      </c>
      <c r="E16" s="15">
        <v>44487</v>
      </c>
      <c r="F16" s="16">
        <v>1</v>
      </c>
      <c r="G16" s="17">
        <v>39.99</v>
      </c>
      <c r="H16" s="17">
        <f t="shared" si="0"/>
        <v>39.99</v>
      </c>
    </row>
    <row r="17" spans="1:8" x14ac:dyDescent="0.3">
      <c r="A17" t="s">
        <v>56</v>
      </c>
      <c r="B17" t="s">
        <v>57</v>
      </c>
      <c r="C17" s="14" t="s">
        <v>34</v>
      </c>
      <c r="D17" t="s">
        <v>53</v>
      </c>
      <c r="E17" s="15">
        <v>44488</v>
      </c>
      <c r="F17" s="16">
        <v>1</v>
      </c>
      <c r="G17" s="17">
        <v>45.95</v>
      </c>
      <c r="H17" s="17">
        <f t="shared" si="0"/>
        <v>45.95</v>
      </c>
    </row>
    <row r="18" spans="1:8" x14ac:dyDescent="0.3">
      <c r="A18" t="s">
        <v>58</v>
      </c>
      <c r="B18" t="s">
        <v>59</v>
      </c>
      <c r="C18" s="14" t="s">
        <v>34</v>
      </c>
      <c r="D18" t="s">
        <v>22</v>
      </c>
      <c r="E18" s="15">
        <v>44489</v>
      </c>
      <c r="F18" s="16">
        <v>1</v>
      </c>
      <c r="G18" s="17">
        <v>72.39</v>
      </c>
      <c r="H18" s="17">
        <f t="shared" si="0"/>
        <v>72.39</v>
      </c>
    </row>
    <row r="19" spans="1:8" x14ac:dyDescent="0.3">
      <c r="A19" t="s">
        <v>60</v>
      </c>
      <c r="B19" t="s">
        <v>61</v>
      </c>
      <c r="C19" t="s">
        <v>25</v>
      </c>
      <c r="D19" t="s">
        <v>18</v>
      </c>
      <c r="E19" s="15">
        <v>44490</v>
      </c>
      <c r="F19" s="16">
        <v>1</v>
      </c>
      <c r="G19" s="17">
        <v>31.99</v>
      </c>
      <c r="H19" s="17">
        <f t="shared" si="0"/>
        <v>31.99</v>
      </c>
    </row>
    <row r="20" spans="1:8" x14ac:dyDescent="0.3">
      <c r="A20" t="s">
        <v>62</v>
      </c>
      <c r="B20" s="14" t="s">
        <v>63</v>
      </c>
      <c r="C20" s="14" t="s">
        <v>25</v>
      </c>
      <c r="D20" s="14" t="s">
        <v>22</v>
      </c>
      <c r="E20" s="15">
        <v>44491</v>
      </c>
      <c r="F20" s="16">
        <v>1</v>
      </c>
      <c r="G20" s="17">
        <v>149.49</v>
      </c>
      <c r="H20" s="17">
        <f t="shared" si="0"/>
        <v>149.49</v>
      </c>
    </row>
    <row r="21" spans="1:8" hidden="1" x14ac:dyDescent="0.3">
      <c r="A21" t="s">
        <v>64</v>
      </c>
      <c r="B21" s="14" t="s">
        <v>65</v>
      </c>
      <c r="C21" s="14" t="s">
        <v>21</v>
      </c>
      <c r="D21" s="14" t="s">
        <v>22</v>
      </c>
      <c r="E21" s="15">
        <v>44493</v>
      </c>
      <c r="F21" s="16">
        <v>4</v>
      </c>
      <c r="G21" s="17">
        <v>8.99</v>
      </c>
      <c r="H21" s="17">
        <f t="shared" si="0"/>
        <v>35.96</v>
      </c>
    </row>
    <row r="22" spans="1:8" hidden="1" x14ac:dyDescent="0.3">
      <c r="A22" t="s">
        <v>66</v>
      </c>
      <c r="B22" t="s">
        <v>67</v>
      </c>
      <c r="C22" t="s">
        <v>28</v>
      </c>
      <c r="D22" t="s">
        <v>18</v>
      </c>
      <c r="E22" s="15">
        <v>44494</v>
      </c>
      <c r="F22" s="16">
        <v>1</v>
      </c>
      <c r="G22" s="17">
        <v>16.989999999999998</v>
      </c>
      <c r="H22" s="17">
        <f t="shared" si="0"/>
        <v>16.989999999999998</v>
      </c>
    </row>
    <row r="23" spans="1:8" x14ac:dyDescent="0.3">
      <c r="A23" t="s">
        <v>68</v>
      </c>
      <c r="B23" t="s">
        <v>69</v>
      </c>
      <c r="C23" s="14" t="s">
        <v>70</v>
      </c>
      <c r="D23" t="s">
        <v>18</v>
      </c>
      <c r="E23" s="15">
        <v>44496</v>
      </c>
      <c r="F23" s="16">
        <v>2</v>
      </c>
      <c r="G23" s="17">
        <v>44.95</v>
      </c>
      <c r="H23" s="17">
        <f t="shared" si="0"/>
        <v>89.9</v>
      </c>
    </row>
    <row r="24" spans="1:8" hidden="1" x14ac:dyDescent="0.3">
      <c r="A24" t="s">
        <v>71</v>
      </c>
      <c r="B24" t="s">
        <v>72</v>
      </c>
      <c r="C24" s="14" t="s">
        <v>70</v>
      </c>
      <c r="D24" t="s">
        <v>18</v>
      </c>
      <c r="E24" s="15">
        <v>44497</v>
      </c>
      <c r="F24" s="16">
        <v>1</v>
      </c>
      <c r="G24" s="17">
        <v>15.99</v>
      </c>
      <c r="H24" s="17">
        <f t="shared" si="0"/>
        <v>15.99</v>
      </c>
    </row>
    <row r="25" spans="1:8" hidden="1" x14ac:dyDescent="0.3">
      <c r="A25" t="s">
        <v>73</v>
      </c>
      <c r="B25" t="s">
        <v>74</v>
      </c>
      <c r="C25" t="s">
        <v>25</v>
      </c>
      <c r="D25" t="s">
        <v>18</v>
      </c>
      <c r="E25" s="15">
        <v>44499</v>
      </c>
      <c r="F25" s="16">
        <v>2</v>
      </c>
      <c r="G25" s="17">
        <v>13.99</v>
      </c>
      <c r="H25" s="17">
        <f t="shared" si="0"/>
        <v>27.98</v>
      </c>
    </row>
    <row r="26" spans="1:8" x14ac:dyDescent="0.3">
      <c r="A26" t="s">
        <v>75</v>
      </c>
      <c r="B26" t="s">
        <v>76</v>
      </c>
      <c r="C26" s="14" t="s">
        <v>25</v>
      </c>
      <c r="D26" t="s">
        <v>22</v>
      </c>
      <c r="E26" s="15">
        <v>44500</v>
      </c>
      <c r="F26" s="16">
        <v>1</v>
      </c>
      <c r="G26" s="17">
        <v>42.45</v>
      </c>
      <c r="H26" s="17">
        <f t="shared" si="0"/>
        <v>42.45</v>
      </c>
    </row>
    <row r="27" spans="1:8" hidden="1" x14ac:dyDescent="0.3">
      <c r="A27" t="s">
        <v>77</v>
      </c>
      <c r="B27" t="s">
        <v>78</v>
      </c>
      <c r="C27" s="14" t="s">
        <v>38</v>
      </c>
      <c r="D27" t="s">
        <v>22</v>
      </c>
      <c r="E27" s="15">
        <v>44500</v>
      </c>
      <c r="F27" s="1">
        <v>3</v>
      </c>
      <c r="G27" s="17">
        <v>4.95</v>
      </c>
      <c r="H27" s="17">
        <f t="shared" si="0"/>
        <v>14.850000000000001</v>
      </c>
    </row>
  </sheetData>
  <conditionalFormatting sqref="B1:D1">
    <cfRule type="duplicateValues" dxfId="12" priority="2"/>
  </conditionalFormatting>
  <conditionalFormatting sqref="A1">
    <cfRule type="duplicateValues" dxfId="11" priority="1"/>
  </conditionalFormatting>
  <dataValidations count="1">
    <dataValidation allowBlank="1" error="pavI8MeUFtEyxX2I4tky0761d09d-f489-4a21-800b-6c346dcce2c8" sqref="A1:K27" xr:uid="{C22F0F28-48BC-4B9C-B462-D7A82E6D0B60}"/>
  </dataValidations>
  <pageMargins left="0.75" right="0.75" top="1" bottom="1" header="0.5" footer="0.5"/>
  <pageSetup orientation="landscape" horizontalDpi="300" verticalDpi="300" r:id="rId1"/>
  <headerFooter alignWithMargins="0"/>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7756F1-A3DE-4F81-A3F0-858AEC861FFE}">
  <dimension ref="A1:M22"/>
  <sheetViews>
    <sheetView zoomScaleNormal="100" workbookViewId="0">
      <selection activeCell="F20" sqref="F20"/>
    </sheetView>
  </sheetViews>
  <sheetFormatPr defaultRowHeight="16.5" x14ac:dyDescent="0.3"/>
  <cols>
    <col min="1" max="1" width="10.25" customWidth="1"/>
    <col min="2" max="2" width="32.375" customWidth="1"/>
    <col min="3" max="3" width="16.75" customWidth="1"/>
    <col min="4" max="4" width="14" customWidth="1"/>
    <col min="5" max="5" width="17.25" style="1" customWidth="1"/>
    <col min="6" max="6" width="12.75" style="1" customWidth="1"/>
    <col min="7" max="7" width="14" style="1" customWidth="1"/>
    <col min="8" max="8" width="13.875" style="1" customWidth="1"/>
    <col min="9" max="9" width="5.25" customWidth="1"/>
    <col min="10" max="10" width="12.75" customWidth="1"/>
    <col min="11" max="11" width="13" customWidth="1"/>
    <col min="12" max="12" width="10.25" bestFit="1" customWidth="1"/>
  </cols>
  <sheetData>
    <row r="1" spans="1:13" ht="31.5" customHeight="1" x14ac:dyDescent="0.3">
      <c r="A1" s="18" t="s">
        <v>1</v>
      </c>
      <c r="B1" s="18" t="s">
        <v>3</v>
      </c>
      <c r="C1" s="18" t="s">
        <v>2</v>
      </c>
      <c r="D1" s="18" t="s">
        <v>12</v>
      </c>
      <c r="E1" s="19" t="s">
        <v>79</v>
      </c>
      <c r="F1" s="19" t="s">
        <v>5</v>
      </c>
      <c r="G1" s="19" t="s">
        <v>80</v>
      </c>
      <c r="H1" s="19" t="s">
        <v>81</v>
      </c>
      <c r="I1" s="20"/>
      <c r="J1" s="21" t="s">
        <v>2</v>
      </c>
      <c r="K1" s="21" t="s">
        <v>82</v>
      </c>
      <c r="L1" s="21" t="s">
        <v>83</v>
      </c>
      <c r="M1" s="21" t="s">
        <v>84</v>
      </c>
    </row>
    <row r="2" spans="1:13" x14ac:dyDescent="0.3">
      <c r="A2" t="s">
        <v>68</v>
      </c>
      <c r="B2" t="s">
        <v>69</v>
      </c>
      <c r="C2" s="14" t="s">
        <v>70</v>
      </c>
      <c r="D2" t="s">
        <v>18</v>
      </c>
      <c r="E2" s="22">
        <v>44512</v>
      </c>
      <c r="F2" s="17">
        <v>44.95</v>
      </c>
      <c r="G2" s="23">
        <f>Discounts[[#This Row],[Current Price]]-Discounts[[#This Row],[Current Price]]*0.05</f>
        <v>42.702500000000001</v>
      </c>
      <c r="H2" s="24" t="b">
        <f>AND(Discounts[[#This Row],[Pet Type]]="Dog",Discounts[[#This Row],[Discount Price]] &gt;30)</f>
        <v>1</v>
      </c>
      <c r="I2" s="1"/>
      <c r="J2" s="25" t="s">
        <v>31</v>
      </c>
      <c r="K2" s="26">
        <f>COUNTIF(Discounts[Product Type],J2)</f>
        <v>1</v>
      </c>
      <c r="L2" s="27">
        <f>SUMIFS(Discounts[Discount Price],Discounts[Product Type],J2)</f>
        <v>31.340500000000002</v>
      </c>
      <c r="M2" s="28">
        <f>AVERAGEIFS(Discounts[Discount Price],Discounts[Product Type],J2)</f>
        <v>31.340500000000002</v>
      </c>
    </row>
    <row r="3" spans="1:13" x14ac:dyDescent="0.3">
      <c r="A3" t="s">
        <v>29</v>
      </c>
      <c r="B3" s="14" t="s">
        <v>30</v>
      </c>
      <c r="C3" s="14" t="s">
        <v>31</v>
      </c>
      <c r="D3" s="14" t="s">
        <v>22</v>
      </c>
      <c r="E3" s="22">
        <v>44512</v>
      </c>
      <c r="F3" s="17">
        <v>32.99</v>
      </c>
      <c r="G3" s="23">
        <f>Discounts[[#This Row],[Current Price]]-Discounts[[#This Row],[Current Price]]*0.05</f>
        <v>31.340500000000002</v>
      </c>
      <c r="H3" s="24" t="b">
        <f>AND(Discounts[[#This Row],[Pet Type]]="Dog",Discounts[[#This Row],[Discount Price]] &gt;30)</f>
        <v>0</v>
      </c>
      <c r="I3" s="1"/>
      <c r="J3" s="25" t="s">
        <v>70</v>
      </c>
      <c r="K3" s="26">
        <f>COUNTIF(Discounts[Product Type],J3)</f>
        <v>1</v>
      </c>
      <c r="L3" s="27">
        <f>SUMIFS(Discounts[Discount Price],Discounts[Product Type],J3)</f>
        <v>42.702500000000001</v>
      </c>
      <c r="M3" s="28">
        <f>AVERAGEIFS(Discounts[Discount Price],Discounts[Product Type],J3)</f>
        <v>42.702500000000001</v>
      </c>
    </row>
    <row r="4" spans="1:13" x14ac:dyDescent="0.3">
      <c r="A4" t="s">
        <v>56</v>
      </c>
      <c r="B4" t="s">
        <v>57</v>
      </c>
      <c r="C4" s="14" t="s">
        <v>34</v>
      </c>
      <c r="D4" t="s">
        <v>53</v>
      </c>
      <c r="E4" s="22">
        <v>44512</v>
      </c>
      <c r="F4" s="17">
        <v>45.95</v>
      </c>
      <c r="G4" s="23">
        <f>Discounts[[#This Row],[Current Price]]-Discounts[[#This Row],[Current Price]]*0.05</f>
        <v>43.652500000000003</v>
      </c>
      <c r="H4" s="24" t="b">
        <f>AND(Discounts[[#This Row],[Pet Type]]="Dog",Discounts[[#This Row],[Discount Price]] &gt;30)</f>
        <v>0</v>
      </c>
      <c r="I4" s="1"/>
      <c r="J4" s="25" t="s">
        <v>34</v>
      </c>
      <c r="K4" s="26">
        <f>COUNTIF(Discounts[Product Type],J4)</f>
        <v>3</v>
      </c>
      <c r="L4" s="27">
        <f>SUMIFS(Discounts[Discount Price],Discounts[Product Type],J4)</f>
        <v>141.48349999999999</v>
      </c>
      <c r="M4" s="28">
        <f>AVERAGEIFS(Discounts[Discount Price],Discounts[Product Type],J4)</f>
        <v>47.161166666666666</v>
      </c>
    </row>
    <row r="5" spans="1:13" x14ac:dyDescent="0.3">
      <c r="A5" t="s">
        <v>58</v>
      </c>
      <c r="B5" t="s">
        <v>59</v>
      </c>
      <c r="C5" s="14" t="s">
        <v>34</v>
      </c>
      <c r="D5" t="s">
        <v>22</v>
      </c>
      <c r="E5" s="22">
        <v>44512</v>
      </c>
      <c r="F5" s="17">
        <v>72.39</v>
      </c>
      <c r="G5" s="23">
        <f>Discounts[[#This Row],[Current Price]]-Discounts[[#This Row],[Current Price]]*0.05</f>
        <v>68.770499999999998</v>
      </c>
      <c r="H5" s="24" t="b">
        <f>AND(Discounts[[#This Row],[Pet Type]]="Dog",Discounts[[#This Row],[Discount Price]] &gt;30)</f>
        <v>0</v>
      </c>
      <c r="I5" s="1"/>
      <c r="J5" s="25" t="s">
        <v>25</v>
      </c>
      <c r="K5" s="26">
        <f>COUNTIF(Discounts[Product Type],J5)</f>
        <v>3</v>
      </c>
      <c r="L5" s="27">
        <f>SUMIFS(Discounts[Discount Price],Discounts[Product Type],J5)</f>
        <v>229.3965</v>
      </c>
      <c r="M5" s="28">
        <f>AVERAGEIFS(Discounts[Discount Price],Discounts[Product Type],J5)</f>
        <v>76.465500000000006</v>
      </c>
    </row>
    <row r="6" spans="1:13" x14ac:dyDescent="0.3">
      <c r="A6" t="s">
        <v>32</v>
      </c>
      <c r="B6" s="14" t="s">
        <v>33</v>
      </c>
      <c r="C6" s="14" t="s">
        <v>34</v>
      </c>
      <c r="D6" s="14" t="s">
        <v>35</v>
      </c>
      <c r="E6" s="22">
        <v>44512</v>
      </c>
      <c r="F6" s="17">
        <v>30.59</v>
      </c>
      <c r="G6" s="23">
        <f>Discounts[[#This Row],[Current Price]]-Discounts[[#This Row],[Current Price]]*0.05</f>
        <v>29.060500000000001</v>
      </c>
      <c r="H6" s="24" t="b">
        <f>AND(Discounts[[#This Row],[Pet Type]]="Dog",Discounts[[#This Row],[Discount Price]] &gt;30)</f>
        <v>0</v>
      </c>
      <c r="I6" s="1"/>
      <c r="J6" s="25" t="s">
        <v>17</v>
      </c>
      <c r="K6" s="26">
        <f>COUNTIF(Discounts[Product Type],J6)</f>
        <v>1</v>
      </c>
      <c r="L6" s="27">
        <f>SUMIFS(Discounts[Discount Price],Discounts[Product Type],J6)</f>
        <v>15.1905</v>
      </c>
      <c r="M6" s="28">
        <f>AVERAGEIFS(Discounts[Discount Price],Discounts[Product Type],J6)</f>
        <v>15.1905</v>
      </c>
    </row>
    <row r="7" spans="1:13" x14ac:dyDescent="0.3">
      <c r="A7" t="s">
        <v>62</v>
      </c>
      <c r="B7" s="14" t="s">
        <v>63</v>
      </c>
      <c r="C7" s="14" t="s">
        <v>25</v>
      </c>
      <c r="D7" s="14" t="s">
        <v>22</v>
      </c>
      <c r="E7" s="22">
        <v>44519</v>
      </c>
      <c r="F7" s="17">
        <v>149.49</v>
      </c>
      <c r="G7" s="23">
        <f>Discounts[[#This Row],[Current Price]]-Discounts[[#This Row],[Current Price]]*0.05</f>
        <v>142.0155</v>
      </c>
      <c r="H7" s="24" t="b">
        <f>AND(Discounts[[#This Row],[Pet Type]]="Dog",Discounts[[#This Row],[Discount Price]] &gt;30)</f>
        <v>0</v>
      </c>
      <c r="I7" s="1"/>
      <c r="J7" s="25" t="s">
        <v>28</v>
      </c>
      <c r="K7" s="26">
        <f>COUNTIF(Discounts[Product Type],J7)</f>
        <v>3</v>
      </c>
      <c r="L7" s="27">
        <f>SUMIFS(Discounts[Discount Price],Discounts[Product Type],J7)</f>
        <v>74.983499999999992</v>
      </c>
      <c r="M7" s="28">
        <f>AVERAGEIFS(Discounts[Discount Price],Discounts[Product Type],J7)</f>
        <v>24.994499999999999</v>
      </c>
    </row>
    <row r="8" spans="1:13" x14ac:dyDescent="0.3">
      <c r="A8" t="s">
        <v>60</v>
      </c>
      <c r="B8" t="s">
        <v>61</v>
      </c>
      <c r="C8" t="s">
        <v>25</v>
      </c>
      <c r="D8" t="s">
        <v>18</v>
      </c>
      <c r="E8" s="22">
        <v>44519</v>
      </c>
      <c r="F8" s="17">
        <v>31.99</v>
      </c>
      <c r="G8" s="23">
        <f>Discounts[[#This Row],[Current Price]]-Discounts[[#This Row],[Current Price]]*0.05</f>
        <v>30.390499999999999</v>
      </c>
      <c r="H8" s="24" t="b">
        <f>AND(Discounts[[#This Row],[Pet Type]]="Dog",Discounts[[#This Row],[Discount Price]] &gt;30)</f>
        <v>1</v>
      </c>
      <c r="I8" s="1"/>
      <c r="J8" s="25" t="s">
        <v>21</v>
      </c>
      <c r="K8" s="26">
        <f>COUNTIF(Discounts[Product Type],J8)</f>
        <v>2</v>
      </c>
      <c r="L8" s="27">
        <f>SUMIFS(Discounts[Discount Price],Discounts[Product Type],J8)</f>
        <v>12.806000000000001</v>
      </c>
      <c r="M8" s="28">
        <f>AVERAGEIFS(Discounts[Discount Price],Discounts[Product Type],J8)</f>
        <v>6.4030000000000005</v>
      </c>
    </row>
    <row r="9" spans="1:13" x14ac:dyDescent="0.3">
      <c r="A9" t="s">
        <v>23</v>
      </c>
      <c r="B9" s="14" t="s">
        <v>24</v>
      </c>
      <c r="C9" s="14" t="s">
        <v>25</v>
      </c>
      <c r="D9" s="14" t="s">
        <v>22</v>
      </c>
      <c r="E9" s="22">
        <v>44519</v>
      </c>
      <c r="F9" s="17">
        <v>59.99</v>
      </c>
      <c r="G9" s="23">
        <f>Discounts[[#This Row],[Current Price]]-Discounts[[#This Row],[Current Price]]*0.05</f>
        <v>56.990500000000004</v>
      </c>
      <c r="H9" s="24" t="b">
        <f>AND(Discounts[[#This Row],[Pet Type]]="Dog",Discounts[[#This Row],[Discount Price]] &gt;30)</f>
        <v>0</v>
      </c>
      <c r="I9" s="1"/>
      <c r="J9" s="25" t="s">
        <v>38</v>
      </c>
      <c r="K9" s="26">
        <f>COUNTIF(Discounts[Product Type],J9)</f>
        <v>1</v>
      </c>
      <c r="L9" s="27">
        <f>SUMIFS(Discounts[Discount Price],Discounts[Product Type],J9)</f>
        <v>5.6524999999999999</v>
      </c>
      <c r="M9" s="28">
        <f>AVERAGEIFS(Discounts[Discount Price],Discounts[Product Type],J9)</f>
        <v>5.6524999999999999</v>
      </c>
    </row>
    <row r="10" spans="1:13" x14ac:dyDescent="0.3">
      <c r="A10" t="s">
        <v>15</v>
      </c>
      <c r="B10" s="14" t="s">
        <v>16</v>
      </c>
      <c r="C10" s="14" t="s">
        <v>17</v>
      </c>
      <c r="D10" s="14" t="s">
        <v>18</v>
      </c>
      <c r="E10" s="22">
        <v>44519</v>
      </c>
      <c r="F10" s="17">
        <v>15.99</v>
      </c>
      <c r="G10" s="23">
        <f>Discounts[[#This Row],[Current Price]]-Discounts[[#This Row],[Current Price]]*0.05</f>
        <v>15.1905</v>
      </c>
      <c r="H10" s="24" t="b">
        <f>AND(Discounts[[#This Row],[Pet Type]]="Dog",Discounts[[#This Row],[Discount Price]] &gt;30)</f>
        <v>0</v>
      </c>
      <c r="I10" s="1"/>
      <c r="K10" s="1"/>
      <c r="L10" s="1"/>
      <c r="M10" s="2"/>
    </row>
    <row r="11" spans="1:13" x14ac:dyDescent="0.3">
      <c r="A11" t="s">
        <v>26</v>
      </c>
      <c r="B11" s="14" t="s">
        <v>27</v>
      </c>
      <c r="C11" s="14" t="s">
        <v>28</v>
      </c>
      <c r="D11" s="14" t="s">
        <v>18</v>
      </c>
      <c r="E11" s="22">
        <v>44519</v>
      </c>
      <c r="F11" s="17">
        <v>21.95</v>
      </c>
      <c r="G11" s="23">
        <f>Discounts[[#This Row],[Current Price]]-Discounts[[#This Row],[Current Price]]*0.05</f>
        <v>20.852499999999999</v>
      </c>
      <c r="H11" s="24" t="b">
        <f>AND(Discounts[[#This Row],[Pet Type]]="Dog",Discounts[[#This Row],[Discount Price]] &gt;30)</f>
        <v>0</v>
      </c>
      <c r="I11" s="1"/>
    </row>
    <row r="12" spans="1:13" x14ac:dyDescent="0.3">
      <c r="A12" t="s">
        <v>66</v>
      </c>
      <c r="B12" t="s">
        <v>67</v>
      </c>
      <c r="C12" t="s">
        <v>28</v>
      </c>
      <c r="D12" t="s">
        <v>18</v>
      </c>
      <c r="E12" s="22">
        <v>44519</v>
      </c>
      <c r="F12" s="17">
        <v>16.989999999999998</v>
      </c>
      <c r="G12" s="23">
        <f>Discounts[[#This Row],[Current Price]]-Discounts[[#This Row],[Current Price]]*0.05</f>
        <v>16.140499999999999</v>
      </c>
      <c r="H12" s="24" t="b">
        <f>AND(Discounts[[#This Row],[Pet Type]]="Dog",Discounts[[#This Row],[Discount Price]] &gt;30)</f>
        <v>0</v>
      </c>
      <c r="I12" s="1"/>
      <c r="K12" s="1"/>
      <c r="L12" s="1"/>
      <c r="M12" s="2"/>
    </row>
    <row r="13" spans="1:13" x14ac:dyDescent="0.3">
      <c r="A13" t="s">
        <v>54</v>
      </c>
      <c r="B13" t="s">
        <v>55</v>
      </c>
      <c r="C13" s="14" t="s">
        <v>28</v>
      </c>
      <c r="D13" t="s">
        <v>18</v>
      </c>
      <c r="E13" s="22">
        <v>44526</v>
      </c>
      <c r="F13" s="17">
        <v>39.99</v>
      </c>
      <c r="G13" s="23">
        <f>Discounts[[#This Row],[Current Price]]-Discounts[[#This Row],[Current Price]]*0.05</f>
        <v>37.990500000000004</v>
      </c>
      <c r="H13" s="24" t="b">
        <f>AND(Discounts[[#This Row],[Pet Type]]="Dog",Discounts[[#This Row],[Discount Price]] &gt;30)</f>
        <v>1</v>
      </c>
      <c r="I13" s="1"/>
      <c r="K13" s="1"/>
      <c r="L13" s="29"/>
      <c r="M13" s="2"/>
    </row>
    <row r="14" spans="1:13" x14ac:dyDescent="0.3">
      <c r="A14" t="s">
        <v>64</v>
      </c>
      <c r="B14" s="14" t="s">
        <v>65</v>
      </c>
      <c r="C14" s="14" t="s">
        <v>21</v>
      </c>
      <c r="D14" s="14" t="s">
        <v>22</v>
      </c>
      <c r="E14" s="22">
        <v>44526</v>
      </c>
      <c r="F14" s="17">
        <v>8.99</v>
      </c>
      <c r="G14" s="23">
        <f>Discounts[[#This Row],[Current Price]]-Discounts[[#This Row],[Current Price]]*0.05</f>
        <v>8.5404999999999998</v>
      </c>
      <c r="H14" s="24" t="b">
        <f>AND(Discounts[[#This Row],[Pet Type]]="Dog",Discounts[[#This Row],[Discount Price]] &gt;30)</f>
        <v>0</v>
      </c>
      <c r="I14" s="1"/>
      <c r="K14" s="1"/>
      <c r="L14" s="29"/>
      <c r="M14" s="2"/>
    </row>
    <row r="15" spans="1:13" x14ac:dyDescent="0.3">
      <c r="A15" t="s">
        <v>19</v>
      </c>
      <c r="B15" s="14" t="s">
        <v>20</v>
      </c>
      <c r="C15" s="14" t="s">
        <v>21</v>
      </c>
      <c r="D15" s="14" t="s">
        <v>22</v>
      </c>
      <c r="E15" s="22">
        <v>44526</v>
      </c>
      <c r="F15" s="17">
        <v>4.49</v>
      </c>
      <c r="G15" s="23">
        <f>Discounts[[#This Row],[Current Price]]-Discounts[[#This Row],[Current Price]]*0.05</f>
        <v>4.2655000000000003</v>
      </c>
      <c r="H15" s="24" t="b">
        <f>AND(Discounts[[#This Row],[Pet Type]]="Dog",Discounts[[#This Row],[Discount Price]] &gt;30)</f>
        <v>0</v>
      </c>
      <c r="I15" s="1"/>
      <c r="K15" s="1"/>
      <c r="L15" s="29"/>
      <c r="M15" s="2"/>
    </row>
    <row r="16" spans="1:13" x14ac:dyDescent="0.3">
      <c r="A16" t="s">
        <v>36</v>
      </c>
      <c r="B16" s="14" t="s">
        <v>37</v>
      </c>
      <c r="C16" s="14" t="s">
        <v>38</v>
      </c>
      <c r="D16" s="14" t="s">
        <v>18</v>
      </c>
      <c r="E16" s="22">
        <v>44526</v>
      </c>
      <c r="F16" s="17">
        <v>5.95</v>
      </c>
      <c r="G16" s="23">
        <f>Discounts[[#This Row],[Current Price]]-Discounts[[#This Row],[Current Price]]*0.05</f>
        <v>5.6524999999999999</v>
      </c>
      <c r="H16" s="24" t="b">
        <f>AND(Discounts[[#This Row],[Pet Type]]="Dog",Discounts[[#This Row],[Discount Price]] &gt;30)</f>
        <v>0</v>
      </c>
      <c r="I16" s="1"/>
      <c r="L16" s="30"/>
      <c r="M16" s="2"/>
    </row>
    <row r="17" spans="1:13" x14ac:dyDescent="0.3">
      <c r="A17" s="52" t="s">
        <v>129</v>
      </c>
      <c r="B17" s="52"/>
      <c r="C17" s="52"/>
      <c r="D17" s="52"/>
      <c r="E17" s="53"/>
      <c r="F17" s="54"/>
      <c r="G17" s="56">
        <f>SUBTOTAL(109,Discounts[Discount Price])</f>
        <v>553.55549999999994</v>
      </c>
      <c r="H17" s="55">
        <f>SUBTOTAL(103,Discounts[Promo Ad])</f>
        <v>15</v>
      </c>
      <c r="I17" s="1"/>
      <c r="L17" s="30"/>
      <c r="M17" s="2"/>
    </row>
    <row r="18" spans="1:13" x14ac:dyDescent="0.3">
      <c r="E18"/>
      <c r="F18"/>
      <c r="G18"/>
      <c r="H18"/>
    </row>
    <row r="21" spans="1:13" x14ac:dyDescent="0.3">
      <c r="H21"/>
    </row>
    <row r="22" spans="1:13" x14ac:dyDescent="0.3">
      <c r="G22"/>
    </row>
  </sheetData>
  <conditionalFormatting sqref="A1:D1">
    <cfRule type="duplicateValues" dxfId="1" priority="2"/>
  </conditionalFormatting>
  <conditionalFormatting sqref="G2:G16">
    <cfRule type="dataBar" priority="1">
      <dataBar>
        <cfvo type="min"/>
        <cfvo type="max"/>
        <color rgb="FF63C384"/>
      </dataBar>
      <extLst>
        <ext xmlns:x14="http://schemas.microsoft.com/office/spreadsheetml/2009/9/main" uri="{B025F937-C7B1-47D3-B67F-A62EFF666E3E}">
          <x14:id>{4F9E5586-38F8-4BE1-8195-983990EA0E1F}</x14:id>
        </ext>
      </extLst>
    </cfRule>
  </conditionalFormatting>
  <dataValidations count="1">
    <dataValidation allowBlank="1" error="pavI8MeUFtEyxX2I4tky0761d09d-f489-4a21-800b-6c346dcce2c8" sqref="A19:H34 A1:H16 I1:M33" xr:uid="{6D9A8A31-8B7A-4687-92B7-9F1D57D993E7}"/>
  </dataValidations>
  <pageMargins left="0.75" right="0.75" top="1" bottom="1" header="0.5" footer="0.5"/>
  <pageSetup orientation="landscape" horizontalDpi="300" verticalDpi="300" r:id="rId1"/>
  <headerFooter alignWithMargins="0"/>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4F9E5586-38F8-4BE1-8195-983990EA0E1F}">
            <x14:dataBar minLength="0" maxLength="100" border="1" negativeBarBorderColorSameAsPositive="0">
              <x14:cfvo type="autoMin"/>
              <x14:cfvo type="autoMax"/>
              <x14:borderColor rgb="FF63C384"/>
              <x14:negativeFillColor rgb="FFFF0000"/>
              <x14:negativeBorderColor rgb="FFFF0000"/>
              <x14:axisColor rgb="FF000000"/>
            </x14:dataBar>
          </x14:cfRule>
          <xm:sqref>G2:G16</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6F9247-FC6D-4ECF-8D02-69559B55348D}">
  <dimension ref="A1:G26"/>
  <sheetViews>
    <sheetView zoomScaleNormal="100" workbookViewId="0">
      <selection activeCell="I9" sqref="I9"/>
    </sheetView>
  </sheetViews>
  <sheetFormatPr defaultRowHeight="16.5" x14ac:dyDescent="0.3"/>
  <cols>
    <col min="1" max="1" width="9.875" bestFit="1" customWidth="1"/>
    <col min="2" max="2" width="13.375" style="1" customWidth="1"/>
    <col min="3" max="3" width="13.75" style="1" customWidth="1"/>
    <col min="4" max="4" width="18.25" style="1" bestFit="1" customWidth="1"/>
    <col min="5" max="5" width="11.5" style="1" customWidth="1"/>
    <col min="6" max="6" width="12.25" customWidth="1"/>
  </cols>
  <sheetData>
    <row r="1" spans="1:7" ht="37.5" customHeight="1" x14ac:dyDescent="0.3">
      <c r="A1" s="31" t="s">
        <v>85</v>
      </c>
      <c r="B1" s="20" t="s">
        <v>86</v>
      </c>
      <c r="C1" s="20" t="s">
        <v>87</v>
      </c>
      <c r="D1" s="20" t="s">
        <v>88</v>
      </c>
      <c r="E1" s="20" t="s">
        <v>89</v>
      </c>
      <c r="F1" s="32"/>
      <c r="G1" s="3"/>
    </row>
    <row r="2" spans="1:7" x14ac:dyDescent="0.3">
      <c r="A2" s="35" t="s">
        <v>97</v>
      </c>
      <c r="B2" s="15">
        <v>44476</v>
      </c>
      <c r="C2" s="16">
        <v>5</v>
      </c>
      <c r="D2" s="33" t="s">
        <v>90</v>
      </c>
      <c r="E2" s="34">
        <f>Advertising[[#This Row],[Days to Run]]*125</f>
        <v>625</v>
      </c>
    </row>
    <row r="3" spans="1:7" x14ac:dyDescent="0.3">
      <c r="A3" s="35" t="s">
        <v>101</v>
      </c>
      <c r="B3" s="15">
        <v>44479</v>
      </c>
      <c r="C3" s="16">
        <v>10</v>
      </c>
      <c r="D3" s="33" t="s">
        <v>90</v>
      </c>
      <c r="E3" s="34">
        <f>Advertising[[#This Row],[Days to Run]]*125</f>
        <v>1250</v>
      </c>
    </row>
    <row r="4" spans="1:7" x14ac:dyDescent="0.3">
      <c r="A4" s="35" t="s">
        <v>102</v>
      </c>
      <c r="B4" s="15">
        <v>44482</v>
      </c>
      <c r="C4" s="16">
        <v>8</v>
      </c>
      <c r="D4" s="33" t="s">
        <v>90</v>
      </c>
      <c r="E4" s="34">
        <f>Advertising[[#This Row],[Days to Run]]*125</f>
        <v>1000</v>
      </c>
    </row>
    <row r="5" spans="1:7" x14ac:dyDescent="0.3">
      <c r="A5" s="1">
        <v>1782</v>
      </c>
      <c r="B5" s="15">
        <v>44489</v>
      </c>
      <c r="C5" s="1">
        <v>8</v>
      </c>
      <c r="D5" s="33" t="s">
        <v>90</v>
      </c>
      <c r="E5" s="34">
        <f>Advertising[[#This Row],[Days to Run]]*125</f>
        <v>1000</v>
      </c>
    </row>
    <row r="6" spans="1:7" x14ac:dyDescent="0.3">
      <c r="A6" s="35" t="s">
        <v>103</v>
      </c>
      <c r="B6" s="15">
        <v>44493</v>
      </c>
      <c r="C6" s="16">
        <v>4</v>
      </c>
      <c r="D6" s="33" t="s">
        <v>90</v>
      </c>
      <c r="E6" s="34">
        <f>Advertising[[#This Row],[Days to Run]]*125</f>
        <v>500</v>
      </c>
    </row>
    <row r="7" spans="1:7" x14ac:dyDescent="0.3">
      <c r="A7" s="1">
        <v>1950</v>
      </c>
      <c r="B7" s="15">
        <v>44494</v>
      </c>
      <c r="C7" s="1">
        <v>4</v>
      </c>
      <c r="D7" s="33" t="s">
        <v>90</v>
      </c>
      <c r="E7" s="34">
        <f>Advertising[[#This Row],[Days to Run]]*125</f>
        <v>500</v>
      </c>
    </row>
    <row r="8" spans="1:7" x14ac:dyDescent="0.3">
      <c r="A8" s="35" t="s">
        <v>96</v>
      </c>
      <c r="B8" s="15">
        <v>44474</v>
      </c>
      <c r="C8" s="16">
        <v>4</v>
      </c>
      <c r="D8" s="33" t="s">
        <v>92</v>
      </c>
      <c r="E8" s="34">
        <f>Advertising[[#This Row],[Days to Run]]*125</f>
        <v>500</v>
      </c>
    </row>
    <row r="9" spans="1:7" x14ac:dyDescent="0.3">
      <c r="A9" s="35" t="s">
        <v>99</v>
      </c>
      <c r="B9" s="15">
        <v>44481</v>
      </c>
      <c r="C9" s="16">
        <v>4</v>
      </c>
      <c r="D9" s="33" t="s">
        <v>92</v>
      </c>
      <c r="E9" s="34">
        <f>Advertising[[#This Row],[Days to Run]]*125</f>
        <v>500</v>
      </c>
    </row>
    <row r="10" spans="1:7" x14ac:dyDescent="0.3">
      <c r="A10" s="1">
        <v>2134</v>
      </c>
      <c r="B10" s="15">
        <v>44485</v>
      </c>
      <c r="C10" s="1">
        <v>8</v>
      </c>
      <c r="D10" s="33" t="s">
        <v>92</v>
      </c>
      <c r="E10" s="34">
        <f>Advertising[[#This Row],[Days to Run]]*125</f>
        <v>1000</v>
      </c>
    </row>
    <row r="11" spans="1:7" x14ac:dyDescent="0.3">
      <c r="A11" s="35" t="s">
        <v>93</v>
      </c>
      <c r="B11" s="15">
        <v>44479</v>
      </c>
      <c r="C11" s="16">
        <v>2</v>
      </c>
      <c r="D11" s="33" t="s">
        <v>91</v>
      </c>
      <c r="E11" s="34">
        <f>Advertising[[#This Row],[Days to Run]]*125</f>
        <v>250</v>
      </c>
    </row>
    <row r="12" spans="1:7" x14ac:dyDescent="0.3">
      <c r="A12" s="35" t="s">
        <v>94</v>
      </c>
      <c r="B12" s="15">
        <v>44479</v>
      </c>
      <c r="C12" s="16">
        <v>4</v>
      </c>
      <c r="D12" s="33" t="s">
        <v>91</v>
      </c>
      <c r="E12" s="34">
        <f>Advertising[[#This Row],[Days to Run]]*125</f>
        <v>500</v>
      </c>
    </row>
    <row r="13" spans="1:7" x14ac:dyDescent="0.3">
      <c r="A13" s="35" t="s">
        <v>95</v>
      </c>
      <c r="B13" s="15">
        <v>44483</v>
      </c>
      <c r="C13" s="1">
        <v>5</v>
      </c>
      <c r="D13" t="s">
        <v>91</v>
      </c>
      <c r="E13" s="34">
        <f>Advertising[[#This Row],[Days to Run]]*125</f>
        <v>625</v>
      </c>
    </row>
    <row r="14" spans="1:7" x14ac:dyDescent="0.3">
      <c r="A14" s="1">
        <v>2060</v>
      </c>
      <c r="B14" s="15">
        <v>44486</v>
      </c>
      <c r="C14" s="1">
        <v>4</v>
      </c>
      <c r="D14" s="33" t="s">
        <v>91</v>
      </c>
      <c r="E14" s="34">
        <f>Advertising[[#This Row],[Days to Run]]*125</f>
        <v>500</v>
      </c>
    </row>
    <row r="15" spans="1:7" x14ac:dyDescent="0.3">
      <c r="A15" s="1">
        <v>2151</v>
      </c>
      <c r="B15" s="15">
        <v>44487</v>
      </c>
      <c r="C15" s="1">
        <v>10</v>
      </c>
      <c r="D15" s="33" t="s">
        <v>91</v>
      </c>
      <c r="E15" s="34">
        <f>Advertising[[#This Row],[Days to Run]]*125</f>
        <v>1250</v>
      </c>
    </row>
    <row r="16" spans="1:7" x14ac:dyDescent="0.3">
      <c r="A16" s="1">
        <v>1893</v>
      </c>
      <c r="B16" s="15">
        <v>44496</v>
      </c>
      <c r="C16" s="1">
        <v>10</v>
      </c>
      <c r="D16" s="33" t="s">
        <v>91</v>
      </c>
      <c r="E16" s="34">
        <f>Advertising[[#This Row],[Days to Run]]*125</f>
        <v>1250</v>
      </c>
    </row>
    <row r="17" spans="1:5" x14ac:dyDescent="0.3">
      <c r="A17" s="1">
        <v>2263</v>
      </c>
      <c r="B17" s="15">
        <v>44500</v>
      </c>
      <c r="C17" s="1">
        <v>4</v>
      </c>
      <c r="D17" s="33" t="s">
        <v>91</v>
      </c>
      <c r="E17" s="34">
        <f>Advertising[[#This Row],[Days to Run]]*125</f>
        <v>500</v>
      </c>
    </row>
    <row r="18" spans="1:5" x14ac:dyDescent="0.3">
      <c r="A18" s="35" t="s">
        <v>98</v>
      </c>
      <c r="B18" s="15">
        <v>44471</v>
      </c>
      <c r="C18" s="16">
        <v>10</v>
      </c>
      <c r="D18" s="33" t="s">
        <v>0</v>
      </c>
      <c r="E18" s="34">
        <f>Advertising[[#This Row],[Days to Run]]*125</f>
        <v>1250</v>
      </c>
    </row>
    <row r="19" spans="1:5" x14ac:dyDescent="0.3">
      <c r="A19" s="35" t="s">
        <v>104</v>
      </c>
      <c r="B19" s="15">
        <v>44480</v>
      </c>
      <c r="C19" s="16">
        <v>4</v>
      </c>
      <c r="D19" s="33" t="s">
        <v>0</v>
      </c>
      <c r="E19" s="34">
        <f>Advertising[[#This Row],[Days to Run]]*125</f>
        <v>500</v>
      </c>
    </row>
    <row r="20" spans="1:5" x14ac:dyDescent="0.3">
      <c r="A20" s="35" t="s">
        <v>105</v>
      </c>
      <c r="B20" s="15">
        <v>44481</v>
      </c>
      <c r="C20" s="16">
        <v>5</v>
      </c>
      <c r="D20" s="33" t="s">
        <v>0</v>
      </c>
      <c r="E20" s="34">
        <f>Advertising[[#This Row],[Days to Run]]*125</f>
        <v>625</v>
      </c>
    </row>
    <row r="21" spans="1:5" x14ac:dyDescent="0.3">
      <c r="A21" s="35" t="s">
        <v>100</v>
      </c>
      <c r="B21" s="15">
        <v>44484</v>
      </c>
      <c r="C21" s="1">
        <v>4</v>
      </c>
      <c r="D21" s="33" t="s">
        <v>0</v>
      </c>
      <c r="E21" s="34">
        <f>Advertising[[#This Row],[Days to Run]]*125</f>
        <v>500</v>
      </c>
    </row>
    <row r="22" spans="1:5" x14ac:dyDescent="0.3">
      <c r="A22" s="1">
        <v>2216</v>
      </c>
      <c r="B22" s="15">
        <v>44488</v>
      </c>
      <c r="C22" s="1">
        <v>4</v>
      </c>
      <c r="D22" s="33" t="s">
        <v>0</v>
      </c>
      <c r="E22" s="34">
        <f>Advertising[[#This Row],[Days to Run]]*125</f>
        <v>500</v>
      </c>
    </row>
    <row r="23" spans="1:5" x14ac:dyDescent="0.3">
      <c r="A23" s="1">
        <v>2118</v>
      </c>
      <c r="B23" s="15">
        <v>44490</v>
      </c>
      <c r="C23" s="1">
        <v>8</v>
      </c>
      <c r="D23" s="33" t="s">
        <v>0</v>
      </c>
      <c r="E23" s="34">
        <f>Advertising[[#This Row],[Days to Run]]*125</f>
        <v>1000</v>
      </c>
    </row>
    <row r="24" spans="1:5" x14ac:dyDescent="0.3">
      <c r="A24" s="35" t="s">
        <v>106</v>
      </c>
      <c r="B24" s="15">
        <v>44491</v>
      </c>
      <c r="C24" s="16">
        <v>4</v>
      </c>
      <c r="D24" s="33" t="s">
        <v>0</v>
      </c>
      <c r="E24" s="34">
        <f>Advertising[[#This Row],[Days to Run]]*125</f>
        <v>500</v>
      </c>
    </row>
    <row r="25" spans="1:5" x14ac:dyDescent="0.3">
      <c r="A25" s="1">
        <v>2048</v>
      </c>
      <c r="B25" s="15">
        <v>44497</v>
      </c>
      <c r="C25" s="1">
        <v>6</v>
      </c>
      <c r="D25" s="33" t="s">
        <v>0</v>
      </c>
      <c r="E25" s="34">
        <f>Advertising[[#This Row],[Days to Run]]*125</f>
        <v>750</v>
      </c>
    </row>
    <row r="26" spans="1:5" x14ac:dyDescent="0.3">
      <c r="A26" s="1">
        <v>2187</v>
      </c>
      <c r="B26" s="15">
        <v>44499</v>
      </c>
      <c r="C26" s="1">
        <v>8</v>
      </c>
      <c r="D26" s="33" t="s">
        <v>0</v>
      </c>
      <c r="E26" s="34">
        <f>Advertising[[#This Row],[Days to Run]]*125</f>
        <v>1000</v>
      </c>
    </row>
  </sheetData>
  <conditionalFormatting sqref="A1">
    <cfRule type="duplicateValues" dxfId="10" priority="1"/>
  </conditionalFormatting>
  <dataValidations count="1">
    <dataValidation allowBlank="1" error="pavI8MeUFtEyxX2I4tky0761d09d-f489-4a21-800b-6c346dcce2c8" sqref="A1:G26" xr:uid="{88394813-4C7E-4521-97FC-658757782F6E}"/>
  </dataValidations>
  <pageMargins left="0.75" right="0.75" top="1" bottom="1" header="0.5" footer="0.5"/>
  <pageSetup orientation="landscape" horizontalDpi="300" verticalDpi="300" r:id="rId1"/>
  <headerFooter alignWithMargins="0"/>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E0F94B-99BA-43B4-A555-0CDB79E1AFCB}">
  <dimension ref="A1:J36"/>
  <sheetViews>
    <sheetView tabSelected="1" zoomScaleNormal="100" workbookViewId="0">
      <selection activeCell="H7" sqref="H7"/>
    </sheetView>
  </sheetViews>
  <sheetFormatPr defaultRowHeight="16.5" x14ac:dyDescent="0.3"/>
  <cols>
    <col min="1" max="1" width="7.375" bestFit="1" customWidth="1"/>
    <col min="2" max="2" width="32.375" bestFit="1" customWidth="1"/>
    <col min="3" max="3" width="18.25" bestFit="1" customWidth="1"/>
    <col min="4" max="4" width="17.25" style="1" bestFit="1" customWidth="1"/>
    <col min="5" max="5" width="11.5" style="1" customWidth="1"/>
    <col min="6" max="6" width="4.375" customWidth="1"/>
    <col min="7" max="7" width="17.25" customWidth="1"/>
    <col min="8" max="8" width="25.75" customWidth="1"/>
  </cols>
  <sheetData>
    <row r="1" spans="1:10" ht="37.5" customHeight="1" x14ac:dyDescent="0.3">
      <c r="A1" s="31" t="s">
        <v>107</v>
      </c>
      <c r="B1" s="31" t="s">
        <v>3</v>
      </c>
      <c r="C1" s="31" t="s">
        <v>88</v>
      </c>
      <c r="D1" s="20" t="s">
        <v>86</v>
      </c>
      <c r="E1" s="20" t="s">
        <v>89</v>
      </c>
      <c r="F1" s="3"/>
      <c r="G1" s="50" t="s">
        <v>108</v>
      </c>
      <c r="H1" s="51"/>
      <c r="I1" s="36"/>
      <c r="J1" s="36"/>
    </row>
    <row r="2" spans="1:10" x14ac:dyDescent="0.3">
      <c r="A2" s="16">
        <v>1082</v>
      </c>
      <c r="B2" s="14" t="s">
        <v>48</v>
      </c>
      <c r="C2" s="33" t="s">
        <v>91</v>
      </c>
      <c r="D2" s="15">
        <v>44471</v>
      </c>
      <c r="E2" s="34">
        <v>250</v>
      </c>
      <c r="G2" s="37" t="s">
        <v>85</v>
      </c>
      <c r="H2" s="38">
        <v>2142</v>
      </c>
      <c r="I2" s="39"/>
      <c r="J2" s="39"/>
    </row>
    <row r="3" spans="1:10" x14ac:dyDescent="0.3">
      <c r="A3" s="16">
        <v>1532</v>
      </c>
      <c r="B3" s="14" t="s">
        <v>50</v>
      </c>
      <c r="C3" s="33" t="s">
        <v>91</v>
      </c>
      <c r="D3" s="15">
        <v>44504</v>
      </c>
      <c r="E3" s="40">
        <v>500</v>
      </c>
      <c r="G3" s="37" t="s">
        <v>86</v>
      </c>
      <c r="H3" s="41" t="e" cm="1" vm="1">
        <f t="array" aca="1" ref="H3" ca="1">INDEX(AdLookup[Release Date],MATCH(AdLookup[ID],H2,0),18)</f>
        <v>#VALUE!</v>
      </c>
      <c r="I3" s="39"/>
      <c r="J3" s="39"/>
    </row>
    <row r="4" spans="1:10" x14ac:dyDescent="0.3">
      <c r="A4" s="16">
        <v>1654</v>
      </c>
      <c r="B4" s="14" t="s">
        <v>55</v>
      </c>
      <c r="C4" s="33" t="s">
        <v>92</v>
      </c>
      <c r="D4" s="15">
        <v>44507</v>
      </c>
      <c r="E4" s="40">
        <v>500</v>
      </c>
      <c r="G4" s="42"/>
      <c r="H4" s="43"/>
      <c r="I4" s="39"/>
      <c r="J4" s="39"/>
    </row>
    <row r="5" spans="1:10" x14ac:dyDescent="0.3">
      <c r="A5" s="16">
        <v>1761</v>
      </c>
      <c r="B5" s="14" t="s">
        <v>57</v>
      </c>
      <c r="C5" s="33" t="s">
        <v>90</v>
      </c>
      <c r="D5" s="15">
        <v>44484</v>
      </c>
      <c r="E5" s="34">
        <v>625</v>
      </c>
      <c r="G5" s="37" t="s">
        <v>89</v>
      </c>
      <c r="H5" s="44"/>
      <c r="I5" s="45"/>
      <c r="J5" s="45"/>
    </row>
    <row r="6" spans="1:10" x14ac:dyDescent="0.3">
      <c r="A6" s="16">
        <v>1782</v>
      </c>
      <c r="B6" s="14" t="s">
        <v>16</v>
      </c>
      <c r="C6" s="33" t="s">
        <v>90</v>
      </c>
      <c r="D6" s="15">
        <v>44474</v>
      </c>
      <c r="E6" s="34">
        <v>1000</v>
      </c>
      <c r="G6" s="37" t="s">
        <v>109</v>
      </c>
      <c r="H6" s="44"/>
      <c r="I6" s="39"/>
      <c r="J6" s="39"/>
    </row>
    <row r="7" spans="1:10" x14ac:dyDescent="0.3">
      <c r="A7" s="16">
        <v>1875</v>
      </c>
      <c r="B7" t="s">
        <v>59</v>
      </c>
      <c r="C7" s="33" t="s">
        <v>0</v>
      </c>
      <c r="D7" s="15">
        <v>44490</v>
      </c>
      <c r="E7" s="34">
        <v>1250</v>
      </c>
      <c r="G7" s="37" t="s">
        <v>110</v>
      </c>
      <c r="H7" s="38" t="e">
        <f>DCOUNT(AdLookup[Ad Amt],"E","&gt;1000")</f>
        <v>#VALUE!</v>
      </c>
      <c r="I7" s="39"/>
      <c r="J7" s="39"/>
    </row>
    <row r="8" spans="1:10" x14ac:dyDescent="0.3">
      <c r="A8" s="16">
        <v>1893</v>
      </c>
      <c r="B8" s="14" t="s">
        <v>20</v>
      </c>
      <c r="C8" s="33" t="s">
        <v>91</v>
      </c>
      <c r="D8" s="15">
        <v>44481</v>
      </c>
      <c r="E8" s="34">
        <v>1250</v>
      </c>
      <c r="G8" s="42"/>
      <c r="H8" s="43"/>
      <c r="I8" s="39"/>
      <c r="J8" s="39"/>
    </row>
    <row r="9" spans="1:10" x14ac:dyDescent="0.3">
      <c r="A9" s="16">
        <v>1932</v>
      </c>
      <c r="B9" s="14" t="s">
        <v>61</v>
      </c>
      <c r="C9" s="33" t="s">
        <v>92</v>
      </c>
      <c r="D9" s="15">
        <v>44511</v>
      </c>
      <c r="E9" s="40">
        <v>500</v>
      </c>
      <c r="G9" s="42"/>
      <c r="H9" s="43"/>
      <c r="I9" s="39"/>
      <c r="J9" s="39"/>
    </row>
    <row r="10" spans="1:10" x14ac:dyDescent="0.3">
      <c r="A10" s="16">
        <v>1950</v>
      </c>
      <c r="B10" t="s">
        <v>24</v>
      </c>
      <c r="C10" s="33" t="s">
        <v>90</v>
      </c>
      <c r="D10" s="15">
        <v>44489</v>
      </c>
      <c r="E10" s="34">
        <v>500</v>
      </c>
      <c r="G10" s="37" t="s">
        <v>88</v>
      </c>
      <c r="H10" s="44"/>
      <c r="I10" s="39"/>
      <c r="J10" s="39"/>
    </row>
    <row r="11" spans="1:10" x14ac:dyDescent="0.3">
      <c r="A11" s="16">
        <v>1981</v>
      </c>
      <c r="B11" t="s">
        <v>63</v>
      </c>
      <c r="C11" s="33" t="s">
        <v>0</v>
      </c>
      <c r="D11" s="15">
        <v>44494</v>
      </c>
      <c r="E11" s="34">
        <v>500</v>
      </c>
      <c r="G11" s="37" t="s">
        <v>0</v>
      </c>
      <c r="H11" s="46"/>
    </row>
    <row r="12" spans="1:10" x14ac:dyDescent="0.3">
      <c r="A12" s="16">
        <v>2011</v>
      </c>
      <c r="B12" t="s">
        <v>65</v>
      </c>
      <c r="C12" s="33" t="s">
        <v>90</v>
      </c>
      <c r="D12" s="15">
        <v>44485</v>
      </c>
      <c r="E12" s="34">
        <v>1250</v>
      </c>
      <c r="F12" s="33"/>
      <c r="G12" s="47" t="s">
        <v>111</v>
      </c>
      <c r="H12" s="48" t="e">
        <f>DAVERAGE(AdLookup[Ad Amt],C:C,"Social Media")</f>
        <v>#VALUE!</v>
      </c>
    </row>
    <row r="13" spans="1:10" x14ac:dyDescent="0.3">
      <c r="A13" s="16">
        <v>2048</v>
      </c>
      <c r="B13" t="s">
        <v>27</v>
      </c>
      <c r="C13" s="33" t="s">
        <v>0</v>
      </c>
      <c r="D13" s="15">
        <v>44496</v>
      </c>
      <c r="E13" s="34">
        <v>750</v>
      </c>
    </row>
    <row r="14" spans="1:10" x14ac:dyDescent="0.3">
      <c r="A14" s="16">
        <v>2060</v>
      </c>
      <c r="B14" s="14" t="s">
        <v>30</v>
      </c>
      <c r="C14" s="33" t="s">
        <v>91</v>
      </c>
      <c r="D14" s="15">
        <v>44504</v>
      </c>
      <c r="E14" s="40">
        <v>500</v>
      </c>
    </row>
    <row r="15" spans="1:10" x14ac:dyDescent="0.3">
      <c r="A15" s="16">
        <v>2094</v>
      </c>
      <c r="B15" s="14" t="s">
        <v>67</v>
      </c>
      <c r="C15" s="33" t="s">
        <v>90</v>
      </c>
      <c r="D15" s="15">
        <v>44501</v>
      </c>
      <c r="E15" s="40">
        <v>1000</v>
      </c>
    </row>
    <row r="16" spans="1:10" x14ac:dyDescent="0.3">
      <c r="A16" s="16">
        <v>2118</v>
      </c>
      <c r="B16" s="14" t="s">
        <v>33</v>
      </c>
      <c r="C16" s="33" t="s">
        <v>0</v>
      </c>
      <c r="D16" s="15">
        <v>44476</v>
      </c>
      <c r="E16" s="34">
        <v>1000</v>
      </c>
    </row>
    <row r="17" spans="1:5" x14ac:dyDescent="0.3">
      <c r="A17" s="16">
        <v>2134</v>
      </c>
      <c r="B17" t="s">
        <v>37</v>
      </c>
      <c r="C17" s="33" t="s">
        <v>92</v>
      </c>
      <c r="D17" s="15">
        <v>44497</v>
      </c>
      <c r="E17" s="34">
        <v>1000</v>
      </c>
    </row>
    <row r="18" spans="1:5" x14ac:dyDescent="0.3">
      <c r="A18" s="16">
        <v>2142</v>
      </c>
      <c r="B18" s="14" t="s">
        <v>69</v>
      </c>
      <c r="C18" s="33" t="s">
        <v>90</v>
      </c>
      <c r="D18" s="15">
        <v>44493</v>
      </c>
      <c r="E18" s="34">
        <v>500</v>
      </c>
    </row>
    <row r="19" spans="1:5" x14ac:dyDescent="0.3">
      <c r="A19" s="16">
        <v>2151</v>
      </c>
      <c r="B19" s="14" t="s">
        <v>40</v>
      </c>
      <c r="C19" s="33" t="s">
        <v>91</v>
      </c>
      <c r="D19" s="15">
        <v>44491</v>
      </c>
      <c r="E19" s="34">
        <v>1250</v>
      </c>
    </row>
    <row r="20" spans="1:5" x14ac:dyDescent="0.3">
      <c r="A20" s="16">
        <v>2176</v>
      </c>
      <c r="B20" t="s">
        <v>72</v>
      </c>
      <c r="C20" s="33" t="s">
        <v>0</v>
      </c>
      <c r="D20" s="15">
        <v>44488</v>
      </c>
      <c r="E20" s="34">
        <v>500</v>
      </c>
    </row>
    <row r="21" spans="1:5" x14ac:dyDescent="0.3">
      <c r="A21" s="16">
        <v>2187</v>
      </c>
      <c r="B21" s="14" t="s">
        <v>42</v>
      </c>
      <c r="C21" s="33" t="s">
        <v>0</v>
      </c>
      <c r="D21" s="15">
        <v>44510</v>
      </c>
      <c r="E21" s="40">
        <v>1000</v>
      </c>
    </row>
    <row r="22" spans="1:5" x14ac:dyDescent="0.3">
      <c r="A22" s="16">
        <v>2203</v>
      </c>
      <c r="B22" s="14" t="s">
        <v>74</v>
      </c>
      <c r="C22" s="33" t="s">
        <v>0</v>
      </c>
      <c r="D22" s="15">
        <v>44479</v>
      </c>
      <c r="E22" s="34">
        <v>625</v>
      </c>
    </row>
    <row r="23" spans="1:5" x14ac:dyDescent="0.3">
      <c r="A23" s="16">
        <v>2208</v>
      </c>
      <c r="B23" s="14" t="s">
        <v>76</v>
      </c>
      <c r="C23" s="33" t="s">
        <v>0</v>
      </c>
      <c r="D23" s="15">
        <v>44506</v>
      </c>
      <c r="E23" s="40">
        <v>500</v>
      </c>
    </row>
    <row r="24" spans="1:5" x14ac:dyDescent="0.3">
      <c r="A24" s="16">
        <v>2216</v>
      </c>
      <c r="B24" s="14" t="s">
        <v>44</v>
      </c>
      <c r="C24" s="33" t="s">
        <v>0</v>
      </c>
      <c r="D24" s="15">
        <v>44479</v>
      </c>
      <c r="E24" s="34">
        <v>500</v>
      </c>
    </row>
    <row r="25" spans="1:5" x14ac:dyDescent="0.3">
      <c r="A25" s="16">
        <v>2263</v>
      </c>
      <c r="B25" t="s">
        <v>46</v>
      </c>
      <c r="C25" s="33" t="s">
        <v>91</v>
      </c>
      <c r="D25" s="15">
        <v>44499</v>
      </c>
      <c r="E25" s="34">
        <v>500</v>
      </c>
    </row>
    <row r="26" spans="1:5" x14ac:dyDescent="0.3">
      <c r="A26" s="16">
        <v>2301</v>
      </c>
      <c r="B26" t="s">
        <v>78</v>
      </c>
      <c r="C26" s="33" t="s">
        <v>0</v>
      </c>
      <c r="D26" s="15">
        <v>44500</v>
      </c>
      <c r="E26" s="40">
        <v>500</v>
      </c>
    </row>
    <row r="27" spans="1:5" x14ac:dyDescent="0.3">
      <c r="A27" s="16">
        <v>2317</v>
      </c>
      <c r="B27" s="14" t="s">
        <v>44</v>
      </c>
      <c r="C27" s="33" t="s">
        <v>90</v>
      </c>
      <c r="D27" s="15">
        <v>44480</v>
      </c>
      <c r="E27" s="40">
        <v>625</v>
      </c>
    </row>
    <row r="28" spans="1:5" x14ac:dyDescent="0.3">
      <c r="A28" s="16">
        <v>2329</v>
      </c>
      <c r="B28" s="14" t="s">
        <v>48</v>
      </c>
      <c r="C28" s="49" t="s">
        <v>90</v>
      </c>
      <c r="D28" s="15">
        <v>44502</v>
      </c>
      <c r="E28" s="34">
        <v>625</v>
      </c>
    </row>
    <row r="29" spans="1:5" x14ac:dyDescent="0.3">
      <c r="A29" s="16">
        <v>2331</v>
      </c>
      <c r="B29" s="14" t="s">
        <v>50</v>
      </c>
      <c r="C29" s="49" t="s">
        <v>90</v>
      </c>
      <c r="D29" s="15">
        <v>44502</v>
      </c>
      <c r="E29" s="34">
        <v>1250</v>
      </c>
    </row>
    <row r="30" spans="1:5" x14ac:dyDescent="0.3">
      <c r="A30" s="16">
        <v>2362</v>
      </c>
      <c r="B30" s="14" t="s">
        <v>57</v>
      </c>
      <c r="C30" s="33" t="s">
        <v>90</v>
      </c>
      <c r="D30" s="15">
        <v>44481</v>
      </c>
      <c r="E30" s="34">
        <v>1250</v>
      </c>
    </row>
    <row r="31" spans="1:5" x14ac:dyDescent="0.3">
      <c r="A31" s="16">
        <v>2365</v>
      </c>
      <c r="B31" s="14" t="s">
        <v>46</v>
      </c>
      <c r="C31" t="s">
        <v>92</v>
      </c>
      <c r="D31" s="15">
        <v>44483</v>
      </c>
      <c r="E31" s="40">
        <v>500</v>
      </c>
    </row>
    <row r="32" spans="1:5" x14ac:dyDescent="0.3">
      <c r="A32" s="16">
        <v>2406</v>
      </c>
      <c r="B32" s="14" t="s">
        <v>52</v>
      </c>
      <c r="C32" s="33" t="s">
        <v>91</v>
      </c>
      <c r="D32" s="15">
        <v>44479</v>
      </c>
      <c r="E32" s="40">
        <v>500</v>
      </c>
    </row>
    <row r="33" spans="1:5" x14ac:dyDescent="0.3">
      <c r="A33" s="16">
        <v>2433</v>
      </c>
      <c r="B33" s="14" t="s">
        <v>55</v>
      </c>
      <c r="C33" s="49" t="s">
        <v>91</v>
      </c>
      <c r="D33" s="15">
        <v>44505</v>
      </c>
      <c r="E33" s="34">
        <v>500</v>
      </c>
    </row>
    <row r="34" spans="1:5" x14ac:dyDescent="0.3">
      <c r="A34" s="16">
        <v>2448</v>
      </c>
      <c r="B34" s="14" t="s">
        <v>59</v>
      </c>
      <c r="C34" s="33" t="s">
        <v>0</v>
      </c>
      <c r="D34" s="15">
        <v>44482</v>
      </c>
      <c r="E34" s="40">
        <v>1000</v>
      </c>
    </row>
    <row r="35" spans="1:5" x14ac:dyDescent="0.3">
      <c r="A35" s="16">
        <v>2460</v>
      </c>
      <c r="B35" t="s">
        <v>61</v>
      </c>
      <c r="C35" s="33" t="s">
        <v>91</v>
      </c>
      <c r="D35" s="15">
        <v>44486</v>
      </c>
      <c r="E35" s="34">
        <v>500</v>
      </c>
    </row>
    <row r="36" spans="1:5" x14ac:dyDescent="0.3">
      <c r="A36" s="16">
        <v>2510</v>
      </c>
      <c r="B36" t="s">
        <v>63</v>
      </c>
      <c r="C36" s="33" t="s">
        <v>91</v>
      </c>
      <c r="D36" s="15">
        <v>44518</v>
      </c>
      <c r="E36" s="34">
        <v>1250</v>
      </c>
    </row>
  </sheetData>
  <mergeCells count="1">
    <mergeCell ref="G1:H1"/>
  </mergeCells>
  <dataValidations count="1">
    <dataValidation allowBlank="1" error="pavI8MeUFtEyxX2I4tky0761d09d-f489-4a21-800b-6c346dcce2c8" sqref="A1:J36" xr:uid="{55FCA111-3A22-4FF1-AFA0-01BF21A153E6}"/>
  </dataValidations>
  <pageMargins left="0.75" right="0.75" top="1" bottom="1" header="0.5" footer="0.5"/>
  <pageSetup orientation="landscape" horizontalDpi="300" verticalDpi="300" r:id="rId1"/>
  <headerFooter alignWithMargins="0"/>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xml version="1.0" encoding="utf-8"?>
<GradingEngineProps xmlns="http://tempuri.org/temp">
  <UserID>{623dd917-7529-4b70-8f54-a0dcd65f1257}</UserID>
  <AssignmentID>{623dd917-7529-4b70-8f54-a0dcd65f1257}</AssignmentID>
</GradingEngineProps>
</file>

<file path=customXml/item15.xml>��
</file>

<file path=customXml/item16.xml>��
</file>

<file path=customXml/item17.xml>��
</file>

<file path=customXml/item18.xml>��
</file>

<file path=customXml/item19.xml>��
</file>

<file path=customXml/itemProps1.xml><?xml version="1.0" encoding="utf-8"?>
<ds:datastoreItem xmlns:ds="http://schemas.openxmlformats.org/officeDocument/2006/customXml" ds:itemID="{C3E03689-2DAC-422D-A291-2F220189B502}">
  <ds:schemaRefs/>
</ds:datastoreItem>
</file>

<file path=customXml/itemProps2.xml><?xml version="1.0" encoding="utf-8"?>
<ds:datastoreItem xmlns:ds="http://schemas.openxmlformats.org/officeDocument/2006/customXml" ds:itemID="{CBE009E7-67E3-4BA2-80AF-2B5D020D4B83}">
  <ds:schemaRefs>
    <ds:schemaRef ds:uri="http://schemas.microsoft.com/DataMashup"/>
  </ds:schemaRefs>
</ds:datastoreItem>
</file>

<file path=customXml/itemProps3.xml><?xml version="1.0" encoding="utf-8"?>
<ds:datastoreItem xmlns:ds="http://schemas.openxmlformats.org/officeDocument/2006/customXml" ds:itemID="{0F9E3641-EE21-4B28-AF1C-5EC702B46259}">
  <ds:schemaRefs/>
</ds:datastoreItem>
</file>

<file path=customXml/itemProps4.xml><?xml version="1.0" encoding="utf-8"?>
<ds:datastoreItem xmlns:ds="http://schemas.openxmlformats.org/officeDocument/2006/customXml" ds:itemID="{B39166F2-55C3-44B2-9E26-C4C1E00F6146}">
  <ds:schemaRefs/>
</ds:datastoreItem>
</file>

<file path=customXml/itemProps5.xml><?xml version="1.0" encoding="utf-8"?>
<ds:datastoreItem xmlns:ds="http://schemas.openxmlformats.org/officeDocument/2006/customXml" ds:itemID="{C0AA2A93-41C2-4EE8-B615-F1F71435F691}">
  <ds:schemaRefs/>
</ds:datastoreItem>
</file>

<file path=customXml/itemProps6.xml><?xml version="1.0" encoding="utf-8"?>
<ds:datastoreItem xmlns:ds="http://schemas.openxmlformats.org/officeDocument/2006/customXml" ds:itemID="{64639576-0621-4746-8777-C028E1176111}">
  <ds:schemaRefs/>
</ds:datastoreItem>
</file>

<file path=customXml/itemProps7.xml><?xml version="1.0" encoding="utf-8"?>
<ds:datastoreItem xmlns:ds="http://schemas.openxmlformats.org/officeDocument/2006/customXml" ds:itemID="{E8862552-DFB7-41BA-9DED-AFDD9959F928}">
  <ds:schemaRefs/>
</ds:datastoreItem>
</file>

<file path=customXml/itemProps8.xml><?xml version="1.0" encoding="utf-8"?>
<ds:datastoreItem xmlns:ds="http://schemas.openxmlformats.org/officeDocument/2006/customXml" ds:itemID="{72B2D901-0241-4668-8E21-05B8354F020A}">
  <ds:schemaRefs/>
</ds:datastoreItem>
</file>

<file path=customXml/itemProps9.xml><?xml version="1.0" encoding="utf-8"?>
<ds:datastoreItem xmlns:ds="http://schemas.openxmlformats.org/officeDocument/2006/customXml" ds:itemID="{451FDF0C-D02A-4D59-9870-2C58F4C1F321}">
  <ds:schemaRefs/>
</ds:datastoreItem>
</file>

<file path=customXml/itemProps10.xml><?xml version="1.0" encoding="utf-8"?>
<ds:datastoreItem xmlns:ds="http://schemas.openxmlformats.org/officeDocument/2006/customXml" ds:itemID="{E3340A4A-7D27-4F0F-B1C2-E7D46E180270}">
  <ds:schemaRefs/>
</ds:datastoreItem>
</file>

<file path=customXml/itemProps11.xml><?xml version="1.0" encoding="utf-8"?>
<ds:datastoreItem xmlns:ds="http://schemas.openxmlformats.org/officeDocument/2006/customXml" ds:itemID="{82FC2F6D-7B00-41B7-9D00-87B4FE0AEB64}">
  <ds:schemaRefs/>
</ds:datastoreItem>
</file>

<file path=customXml/itemProps12.xml><?xml version="1.0" encoding="utf-8"?>
<ds:datastoreItem xmlns:ds="http://schemas.openxmlformats.org/officeDocument/2006/customXml" ds:itemID="{63683E72-BF90-40E0-BE32-5222844067C2}">
  <ds:schemaRefs/>
</ds:datastoreItem>
</file>

<file path=customXml/itemProps13.xml><?xml version="1.0" encoding="utf-8"?>
<ds:datastoreItem xmlns:ds="http://schemas.openxmlformats.org/officeDocument/2006/customXml" ds:itemID="{655E6053-361F-4A96-8346-42FECFC8C3CB}">
  <ds:schemaRefs/>
</ds:datastoreItem>
</file>

<file path=customXml/itemProps14.xml><?xml version="1.0" encoding="utf-8"?>
<ds:datastoreItem xmlns:ds="http://schemas.openxmlformats.org/officeDocument/2006/customXml" ds:itemID="{1B6BAD8A-5DA5-438B-88FC-B7588F83137A}">
  <ds:schemaRefs>
    <ds:schemaRef ds:uri="http://tempuri.org/temp"/>
  </ds:schemaRefs>
</ds:datastoreItem>
</file>

<file path=customXml/itemProps15.xml><?xml version="1.0" encoding="utf-8"?>
<ds:datastoreItem xmlns:ds="http://schemas.openxmlformats.org/officeDocument/2006/customXml" ds:itemID="{6A1EAE2E-FCE8-472E-B6A4-A16660DD4444}">
  <ds:schemaRefs/>
</ds:datastoreItem>
</file>

<file path=customXml/itemProps16.xml><?xml version="1.0" encoding="utf-8"?>
<ds:datastoreItem xmlns:ds="http://schemas.openxmlformats.org/officeDocument/2006/customXml" ds:itemID="{CEB8063A-8BEE-49DC-98EB-9460948C64AC}">
  <ds:schemaRefs/>
</ds:datastoreItem>
</file>

<file path=customXml/itemProps17.xml><?xml version="1.0" encoding="utf-8"?>
<ds:datastoreItem xmlns:ds="http://schemas.openxmlformats.org/officeDocument/2006/customXml" ds:itemID="{C0D4BE79-8945-4CE4-9D41-4EF682BF3B04}">
  <ds:schemaRefs/>
</ds:datastoreItem>
</file>

<file path=customXml/itemProps18.xml><?xml version="1.0" encoding="utf-8"?>
<ds:datastoreItem xmlns:ds="http://schemas.openxmlformats.org/officeDocument/2006/customXml" ds:itemID="{7C172224-3FE5-4A3E-84D0-9AFAC20259E6}">
  <ds:schemaRefs/>
</ds:datastoreItem>
</file>

<file path=customXml/itemProps19.xml><?xml version="1.0" encoding="utf-8"?>
<ds:datastoreItem xmlns:ds="http://schemas.openxmlformats.org/officeDocument/2006/customXml" ds:itemID="{612197AB-EA7A-4957-8BB3-47C2F44828DC}">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vt:i4>
      </vt:variant>
    </vt:vector>
  </HeadingPairs>
  <TitlesOfParts>
    <vt:vector size="6" baseType="lpstr">
      <vt:lpstr>Grading Sheet</vt:lpstr>
      <vt:lpstr>October Sales</vt:lpstr>
      <vt:lpstr>Proposed Discounts</vt:lpstr>
      <vt:lpstr>October Ads</vt:lpstr>
      <vt:lpstr>Ad Lookup</vt:lpstr>
      <vt:lpstr>October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Your Name</dc:creator>
  <cp:keywords>© 2020 Cengage Learning.</cp:keywords>
  <cp:lastModifiedBy>18433</cp:lastModifiedBy>
  <dcterms:created xsi:type="dcterms:W3CDTF">2019-08-10T19:57:50Z</dcterms:created>
  <dcterms:modified xsi:type="dcterms:W3CDTF">2020-12-09T17:23:51Z</dcterms:modified>
</cp:coreProperties>
</file>